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EEF7E2E-9CDD-4EA3-954E-E5816A2EC1FE}" xr6:coauthVersionLast="47" xr6:coauthVersionMax="47" xr10:uidLastSave="{00000000-0000-0000-0000-000000000000}"/>
  <bookViews>
    <workbookView xWindow="-120" yWindow="-120" windowWidth="24240" windowHeight="13020" tabRatio="890" xr2:uid="{00000000-000D-0000-FFFF-FFFF00000000}"/>
  </bookViews>
  <sheets>
    <sheet name="ต.1" sheetId="1" r:id="rId1"/>
    <sheet name="ต.2" sheetId="2" r:id="rId2"/>
    <sheet name="ต.3" sheetId="3" r:id="rId3"/>
    <sheet name="ต.4" sheetId="4" r:id="rId4"/>
    <sheet name="ต.5" sheetId="5" r:id="rId5"/>
    <sheet name="ต.6" sheetId="6" r:id="rId6"/>
    <sheet name="ต.7" sheetId="7" r:id="rId7"/>
    <sheet name="ต.7(อธิบาย)" sheetId="20" r:id="rId8"/>
    <sheet name="ต.8" sheetId="8" r:id="rId9"/>
    <sheet name="ต.8(อธิบาย)" sheetId="14" r:id="rId10"/>
    <sheet name="ต.9" sheetId="9" r:id="rId11"/>
    <sheet name="ต.9(อธิบาย)" sheetId="15" r:id="rId12"/>
    <sheet name="ต.10" sheetId="10" r:id="rId13"/>
    <sheet name="ต.10(อธิบาย)" sheetId="16" r:id="rId14"/>
    <sheet name="ต.11" sheetId="11" r:id="rId15"/>
    <sheet name="ต.11(อธิบาย)" sheetId="17" r:id="rId16"/>
    <sheet name="ต.12" sheetId="12" r:id="rId17"/>
    <sheet name="ต.12(อธิบาย)" sheetId="18" r:id="rId18"/>
  </sheets>
  <definedNames>
    <definedName name="_xlnm._FilterDatabase" localSheetId="14" hidden="1">ต.11!$B$8:$AH$105</definedName>
    <definedName name="_xlnm._FilterDatabase" localSheetId="1" hidden="1">ต.2!$A$7:$U$104</definedName>
    <definedName name="_xlnm._FilterDatabase" localSheetId="3" hidden="1">ต.4!$A$4:$J$55</definedName>
    <definedName name="_xlnm._FilterDatabase" localSheetId="6" hidden="1">ต.7!$A$6:$V$168</definedName>
    <definedName name="_xlnm._FilterDatabase" localSheetId="8" hidden="1">ต.8!$A$5:$V$56</definedName>
    <definedName name="_xlnm.Print_Area" localSheetId="12">ต.10!$K$3:$S$9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Y7" i="11"/>
  <c r="Z7" i="11"/>
  <c r="AA7" i="11"/>
  <c r="AB7" i="11"/>
  <c r="AC7" i="11"/>
  <c r="X7" i="11"/>
  <c r="T7" i="11"/>
  <c r="U7" i="11"/>
  <c r="V7" i="11"/>
  <c r="S7" i="11"/>
  <c r="D6" i="2"/>
  <c r="E6" i="2"/>
  <c r="F6" i="2"/>
  <c r="G6" i="2"/>
  <c r="H6" i="2"/>
  <c r="I6" i="2"/>
  <c r="C6" i="2"/>
  <c r="AD7" i="11"/>
  <c r="AD9" i="11"/>
  <c r="W9" i="11"/>
  <c r="O9" i="11"/>
  <c r="H9" i="11"/>
  <c r="T8" i="2"/>
  <c r="K8" i="2"/>
  <c r="U8" i="2" s="1"/>
  <c r="D4" i="5"/>
  <c r="D14" i="4"/>
  <c r="D4" i="4" s="1"/>
  <c r="D4" i="1"/>
  <c r="F5" i="1"/>
  <c r="C97" i="2"/>
  <c r="D5" i="1"/>
  <c r="D5" i="7"/>
  <c r="P167" i="7"/>
  <c r="P168" i="7"/>
  <c r="M5" i="7"/>
  <c r="N5" i="7"/>
  <c r="O5" i="7"/>
  <c r="L5" i="7"/>
  <c r="I6" i="12"/>
  <c r="H6" i="12"/>
  <c r="J7" i="1"/>
  <c r="K7" i="1" s="1"/>
  <c r="K4" i="1" s="1"/>
  <c r="J6" i="1"/>
  <c r="E4" i="1"/>
  <c r="C4" i="1"/>
  <c r="G8" i="5"/>
  <c r="G6" i="5"/>
  <c r="D4" i="6"/>
  <c r="E4" i="6"/>
  <c r="F4" i="6"/>
  <c r="C4" i="6"/>
  <c r="E4" i="5"/>
  <c r="F4" i="5"/>
  <c r="C4" i="5"/>
  <c r="S167" i="7"/>
  <c r="J98" i="7"/>
  <c r="J6" i="4"/>
  <c r="J7" i="4"/>
  <c r="J8" i="4"/>
  <c r="J9" i="4"/>
  <c r="J10" i="4"/>
  <c r="J11" i="4"/>
  <c r="J12" i="4"/>
  <c r="J13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" i="4"/>
  <c r="G140" i="3"/>
  <c r="J140" i="3" s="1"/>
  <c r="G139" i="3"/>
  <c r="J139" i="3" s="1"/>
  <c r="G123" i="3"/>
  <c r="J123" i="3" s="1"/>
  <c r="G7" i="3"/>
  <c r="J7" i="3" s="1"/>
  <c r="G6" i="3"/>
  <c r="J6" i="3" s="1"/>
  <c r="S97" i="2"/>
  <c r="S6" i="2" s="1"/>
  <c r="E97" i="2"/>
  <c r="E4" i="3"/>
  <c r="F4" i="3"/>
  <c r="D4" i="3"/>
  <c r="C4" i="3"/>
  <c r="AF9" i="11" l="1"/>
  <c r="P9" i="11"/>
  <c r="AG9" i="11"/>
  <c r="AE9" i="11"/>
  <c r="G5" i="5"/>
  <c r="F4" i="1"/>
  <c r="E4" i="4"/>
  <c r="F4" i="4"/>
  <c r="C4" i="4"/>
  <c r="AH9" i="11" l="1"/>
  <c r="F12" i="1"/>
  <c r="F10" i="1"/>
  <c r="N6" i="2"/>
  <c r="O6" i="2"/>
  <c r="P6" i="2"/>
  <c r="Q6" i="2"/>
  <c r="R6" i="2"/>
  <c r="M6" i="2"/>
  <c r="T97" i="2"/>
  <c r="T98" i="2"/>
  <c r="T99" i="2"/>
  <c r="T100" i="2"/>
  <c r="T101" i="2"/>
  <c r="T102" i="2"/>
  <c r="T103" i="2"/>
  <c r="T104" i="2"/>
  <c r="T96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L6" i="2"/>
  <c r="M7" i="11"/>
  <c r="L7" i="11"/>
  <c r="F7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K6" i="2" l="1"/>
  <c r="T6" i="2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P7" i="8"/>
  <c r="S7" i="8" s="1"/>
  <c r="P8" i="8"/>
  <c r="S8" i="8" s="1"/>
  <c r="P9" i="8"/>
  <c r="S9" i="8" s="1"/>
  <c r="P10" i="8"/>
  <c r="S10" i="8" s="1"/>
  <c r="P11" i="8"/>
  <c r="S11" i="8" s="1"/>
  <c r="P12" i="8"/>
  <c r="S12" i="8" s="1"/>
  <c r="P13" i="8"/>
  <c r="S13" i="8" s="1"/>
  <c r="P14" i="8"/>
  <c r="S14" i="8" s="1"/>
  <c r="P15" i="8"/>
  <c r="S15" i="8" s="1"/>
  <c r="P16" i="8"/>
  <c r="S16" i="8" s="1"/>
  <c r="P17" i="8"/>
  <c r="S17" i="8" s="1"/>
  <c r="P18" i="8"/>
  <c r="S18" i="8" s="1"/>
  <c r="P19" i="8"/>
  <c r="S19" i="8" s="1"/>
  <c r="P20" i="8"/>
  <c r="S20" i="8" s="1"/>
  <c r="P21" i="8"/>
  <c r="S21" i="8" s="1"/>
  <c r="P22" i="8"/>
  <c r="S22" i="8" s="1"/>
  <c r="P23" i="8"/>
  <c r="S23" i="8" s="1"/>
  <c r="P24" i="8"/>
  <c r="S24" i="8" s="1"/>
  <c r="P25" i="8"/>
  <c r="S25" i="8" s="1"/>
  <c r="P26" i="8"/>
  <c r="S26" i="8" s="1"/>
  <c r="P27" i="8"/>
  <c r="S27" i="8" s="1"/>
  <c r="P28" i="8"/>
  <c r="S28" i="8" s="1"/>
  <c r="P29" i="8"/>
  <c r="S29" i="8" s="1"/>
  <c r="P30" i="8"/>
  <c r="S30" i="8" s="1"/>
  <c r="P31" i="8"/>
  <c r="S31" i="8" s="1"/>
  <c r="P32" i="8"/>
  <c r="S32" i="8" s="1"/>
  <c r="P33" i="8"/>
  <c r="S33" i="8" s="1"/>
  <c r="P34" i="8"/>
  <c r="S34" i="8" s="1"/>
  <c r="P35" i="8"/>
  <c r="S35" i="8" s="1"/>
  <c r="P36" i="8"/>
  <c r="S36" i="8" s="1"/>
  <c r="P37" i="8"/>
  <c r="S37" i="8" s="1"/>
  <c r="P38" i="8"/>
  <c r="S38" i="8" s="1"/>
  <c r="P39" i="8"/>
  <c r="S39" i="8" s="1"/>
  <c r="P40" i="8"/>
  <c r="S40" i="8" s="1"/>
  <c r="P41" i="8"/>
  <c r="S41" i="8" s="1"/>
  <c r="P42" i="8"/>
  <c r="S42" i="8" s="1"/>
  <c r="P43" i="8"/>
  <c r="S43" i="8" s="1"/>
  <c r="P44" i="8"/>
  <c r="S44" i="8" s="1"/>
  <c r="P45" i="8"/>
  <c r="S45" i="8" s="1"/>
  <c r="P46" i="8"/>
  <c r="S46" i="8" s="1"/>
  <c r="P47" i="8"/>
  <c r="S47" i="8" s="1"/>
  <c r="P48" i="8"/>
  <c r="S48" i="8" s="1"/>
  <c r="P49" i="8"/>
  <c r="S49" i="8" s="1"/>
  <c r="P50" i="8"/>
  <c r="S50" i="8" s="1"/>
  <c r="P51" i="8"/>
  <c r="S51" i="8" s="1"/>
  <c r="P52" i="8"/>
  <c r="S52" i="8" s="1"/>
  <c r="P53" i="8"/>
  <c r="S53" i="8" s="1"/>
  <c r="P54" i="8"/>
  <c r="S54" i="8" s="1"/>
  <c r="P55" i="8"/>
  <c r="S55" i="8" s="1"/>
  <c r="P56" i="8"/>
  <c r="S56" i="8" s="1"/>
  <c r="G10" i="8"/>
  <c r="J10" i="8" s="1"/>
  <c r="G11" i="8"/>
  <c r="J11" i="8" s="1"/>
  <c r="G12" i="8"/>
  <c r="G13" i="8"/>
  <c r="J13" i="8" s="1"/>
  <c r="G14" i="8"/>
  <c r="J14" i="8" s="1"/>
  <c r="G15" i="8"/>
  <c r="J15" i="8" s="1"/>
  <c r="G16" i="8"/>
  <c r="J16" i="8" s="1"/>
  <c r="G17" i="8"/>
  <c r="J17" i="8" s="1"/>
  <c r="G18" i="8"/>
  <c r="G19" i="8"/>
  <c r="G20" i="8"/>
  <c r="J20" i="8" s="1"/>
  <c r="G21" i="8"/>
  <c r="J21" i="8" s="1"/>
  <c r="G22" i="8"/>
  <c r="J22" i="8" s="1"/>
  <c r="G23" i="8"/>
  <c r="J23" i="8" s="1"/>
  <c r="G24" i="8"/>
  <c r="G25" i="8"/>
  <c r="J25" i="8" s="1"/>
  <c r="G26" i="8"/>
  <c r="J26" i="8" s="1"/>
  <c r="G27" i="8"/>
  <c r="J27" i="8" s="1"/>
  <c r="G28" i="8"/>
  <c r="J28" i="8" s="1"/>
  <c r="G29" i="8"/>
  <c r="J29" i="8" s="1"/>
  <c r="G30" i="8"/>
  <c r="G31" i="8"/>
  <c r="G32" i="8"/>
  <c r="G33" i="8"/>
  <c r="J33" i="8" s="1"/>
  <c r="G34" i="8"/>
  <c r="J34" i="8" s="1"/>
  <c r="G35" i="8"/>
  <c r="J35" i="8" s="1"/>
  <c r="G36" i="8"/>
  <c r="G37" i="8"/>
  <c r="J37" i="8" s="1"/>
  <c r="G38" i="8"/>
  <c r="J38" i="8" s="1"/>
  <c r="G39" i="8"/>
  <c r="J39" i="8" s="1"/>
  <c r="G40" i="8"/>
  <c r="J40" i="8" s="1"/>
  <c r="G41" i="8"/>
  <c r="J41" i="8" s="1"/>
  <c r="G42" i="8"/>
  <c r="G43" i="8"/>
  <c r="G44" i="8"/>
  <c r="J44" i="8" s="1"/>
  <c r="G45" i="8"/>
  <c r="J45" i="8" s="1"/>
  <c r="G46" i="8"/>
  <c r="J46" i="8" s="1"/>
  <c r="G47" i="8"/>
  <c r="J47" i="8" s="1"/>
  <c r="G48" i="8"/>
  <c r="G49" i="8"/>
  <c r="J49" i="8" s="1"/>
  <c r="G50" i="8"/>
  <c r="J50" i="8" s="1"/>
  <c r="G51" i="8"/>
  <c r="J51" i="8" s="1"/>
  <c r="G52" i="8"/>
  <c r="J52" i="8" s="1"/>
  <c r="G53" i="8"/>
  <c r="J53" i="8" s="1"/>
  <c r="G54" i="8"/>
  <c r="G55" i="8"/>
  <c r="G56" i="8"/>
  <c r="J56" i="8" s="1"/>
  <c r="U167" i="7"/>
  <c r="U168" i="7"/>
  <c r="G168" i="7"/>
  <c r="G165" i="7"/>
  <c r="J165" i="7" s="1"/>
  <c r="G167" i="7"/>
  <c r="G139" i="7"/>
  <c r="G140" i="7"/>
  <c r="J140" i="7" s="1"/>
  <c r="G51" i="7"/>
  <c r="J51" i="7" s="1"/>
  <c r="G7" i="7"/>
  <c r="J7" i="7" s="1"/>
  <c r="G8" i="7"/>
  <c r="J8" i="7" s="1"/>
  <c r="G9" i="7"/>
  <c r="J9" i="7" s="1"/>
  <c r="G10" i="7"/>
  <c r="J10" i="7" s="1"/>
  <c r="G11" i="7"/>
  <c r="J11" i="7" s="1"/>
  <c r="G12" i="7"/>
  <c r="J12" i="7" s="1"/>
  <c r="G13" i="7"/>
  <c r="J13" i="7" s="1"/>
  <c r="G14" i="7"/>
  <c r="J14" i="7" s="1"/>
  <c r="G15" i="7"/>
  <c r="J15" i="7" s="1"/>
  <c r="G16" i="7"/>
  <c r="J16" i="7" s="1"/>
  <c r="G17" i="7"/>
  <c r="J17" i="7" s="1"/>
  <c r="G18" i="7"/>
  <c r="J18" i="7" s="1"/>
  <c r="G19" i="7"/>
  <c r="J19" i="7" s="1"/>
  <c r="G20" i="7"/>
  <c r="J20" i="7" s="1"/>
  <c r="G21" i="7"/>
  <c r="J21" i="7" s="1"/>
  <c r="G22" i="7"/>
  <c r="J22" i="7" s="1"/>
  <c r="G23" i="7"/>
  <c r="J23" i="7" s="1"/>
  <c r="G24" i="7"/>
  <c r="J24" i="7" s="1"/>
  <c r="G25" i="7"/>
  <c r="J25" i="7" s="1"/>
  <c r="G26" i="7"/>
  <c r="J26" i="7" s="1"/>
  <c r="G27" i="7"/>
  <c r="J27" i="7" s="1"/>
  <c r="G28" i="7"/>
  <c r="J28" i="7" s="1"/>
  <c r="G29" i="7"/>
  <c r="J29" i="7" s="1"/>
  <c r="G30" i="7"/>
  <c r="J30" i="7" s="1"/>
  <c r="G31" i="7"/>
  <c r="J31" i="7" s="1"/>
  <c r="G32" i="7"/>
  <c r="J32" i="7" s="1"/>
  <c r="G33" i="7"/>
  <c r="J33" i="7" s="1"/>
  <c r="G34" i="7"/>
  <c r="J34" i="7" s="1"/>
  <c r="G35" i="7"/>
  <c r="J35" i="7" s="1"/>
  <c r="G36" i="7"/>
  <c r="J36" i="7" s="1"/>
  <c r="G37" i="7"/>
  <c r="J37" i="7" s="1"/>
  <c r="G38" i="7"/>
  <c r="J38" i="7" s="1"/>
  <c r="G39" i="7"/>
  <c r="J39" i="7" s="1"/>
  <c r="G40" i="7"/>
  <c r="J40" i="7" s="1"/>
  <c r="G41" i="7"/>
  <c r="J41" i="7" s="1"/>
  <c r="G42" i="7"/>
  <c r="J42" i="7" s="1"/>
  <c r="G43" i="7"/>
  <c r="J43" i="7" s="1"/>
  <c r="G44" i="7"/>
  <c r="J44" i="7" s="1"/>
  <c r="G45" i="7"/>
  <c r="J45" i="7" s="1"/>
  <c r="G46" i="7"/>
  <c r="J46" i="7" s="1"/>
  <c r="G47" i="7"/>
  <c r="J47" i="7" s="1"/>
  <c r="G48" i="7"/>
  <c r="J48" i="7" s="1"/>
  <c r="G49" i="7"/>
  <c r="J49" i="7" s="1"/>
  <c r="G50" i="7"/>
  <c r="J50" i="7" s="1"/>
  <c r="G52" i="7"/>
  <c r="J52" i="7" s="1"/>
  <c r="G53" i="7"/>
  <c r="J53" i="7" s="1"/>
  <c r="G54" i="7"/>
  <c r="J54" i="7" s="1"/>
  <c r="G55" i="7"/>
  <c r="J55" i="7" s="1"/>
  <c r="G56" i="7"/>
  <c r="J56" i="7" s="1"/>
  <c r="G57" i="7"/>
  <c r="J57" i="7" s="1"/>
  <c r="G58" i="7"/>
  <c r="J58" i="7" s="1"/>
  <c r="G59" i="7"/>
  <c r="J59" i="7" s="1"/>
  <c r="G60" i="7"/>
  <c r="J60" i="7" s="1"/>
  <c r="G61" i="7"/>
  <c r="J61" i="7" s="1"/>
  <c r="G62" i="7"/>
  <c r="J62" i="7" s="1"/>
  <c r="G63" i="7"/>
  <c r="J63" i="7" s="1"/>
  <c r="G64" i="7"/>
  <c r="J64" i="7" s="1"/>
  <c r="G65" i="7"/>
  <c r="J65" i="7" s="1"/>
  <c r="G66" i="7"/>
  <c r="J66" i="7" s="1"/>
  <c r="G67" i="7"/>
  <c r="J67" i="7" s="1"/>
  <c r="G68" i="7"/>
  <c r="J68" i="7" s="1"/>
  <c r="G69" i="7"/>
  <c r="J69" i="7" s="1"/>
  <c r="G70" i="7"/>
  <c r="J70" i="7" s="1"/>
  <c r="G71" i="7"/>
  <c r="J71" i="7" s="1"/>
  <c r="G72" i="7"/>
  <c r="J72" i="7" s="1"/>
  <c r="G73" i="7"/>
  <c r="J73" i="7" s="1"/>
  <c r="G74" i="7"/>
  <c r="J74" i="7" s="1"/>
  <c r="G75" i="7"/>
  <c r="J75" i="7" s="1"/>
  <c r="G76" i="7"/>
  <c r="J76" i="7" s="1"/>
  <c r="G77" i="7"/>
  <c r="J77" i="7" s="1"/>
  <c r="G78" i="7"/>
  <c r="J78" i="7" s="1"/>
  <c r="G79" i="7"/>
  <c r="J79" i="7" s="1"/>
  <c r="G80" i="7"/>
  <c r="J80" i="7" s="1"/>
  <c r="G81" i="7"/>
  <c r="J81" i="7" s="1"/>
  <c r="G82" i="7"/>
  <c r="J82" i="7" s="1"/>
  <c r="G83" i="7"/>
  <c r="J83" i="7" s="1"/>
  <c r="G84" i="7"/>
  <c r="J84" i="7" s="1"/>
  <c r="G85" i="7"/>
  <c r="J85" i="7" s="1"/>
  <c r="G86" i="7"/>
  <c r="J86" i="7" s="1"/>
  <c r="G87" i="7"/>
  <c r="J87" i="7" s="1"/>
  <c r="G88" i="7"/>
  <c r="J88" i="7" s="1"/>
  <c r="G89" i="7"/>
  <c r="J89" i="7" s="1"/>
  <c r="G90" i="7"/>
  <c r="J90" i="7" s="1"/>
  <c r="G91" i="7"/>
  <c r="J91" i="7" s="1"/>
  <c r="G92" i="7"/>
  <c r="J92" i="7" s="1"/>
  <c r="G93" i="7"/>
  <c r="J93" i="7" s="1"/>
  <c r="G94" i="7"/>
  <c r="J94" i="7" s="1"/>
  <c r="G95" i="7"/>
  <c r="J95" i="7" s="1"/>
  <c r="G96" i="7"/>
  <c r="J96" i="7" s="1"/>
  <c r="G97" i="7"/>
  <c r="J97" i="7" s="1"/>
  <c r="G99" i="7"/>
  <c r="J99" i="7" s="1"/>
  <c r="G100" i="7"/>
  <c r="J100" i="7" s="1"/>
  <c r="G101" i="7"/>
  <c r="J101" i="7" s="1"/>
  <c r="G102" i="7"/>
  <c r="J102" i="7" s="1"/>
  <c r="G103" i="7"/>
  <c r="J103" i="7" s="1"/>
  <c r="G104" i="7"/>
  <c r="J104" i="7" s="1"/>
  <c r="G105" i="7"/>
  <c r="J105" i="7" s="1"/>
  <c r="G106" i="7"/>
  <c r="J106" i="7" s="1"/>
  <c r="G107" i="7"/>
  <c r="J107" i="7" s="1"/>
  <c r="G108" i="7"/>
  <c r="J108" i="7" s="1"/>
  <c r="G109" i="7"/>
  <c r="J109" i="7" s="1"/>
  <c r="G110" i="7"/>
  <c r="J110" i="7" s="1"/>
  <c r="G111" i="7"/>
  <c r="J111" i="7" s="1"/>
  <c r="G112" i="7"/>
  <c r="J112" i="7" s="1"/>
  <c r="G113" i="7"/>
  <c r="J113" i="7" s="1"/>
  <c r="G114" i="7"/>
  <c r="J114" i="7" s="1"/>
  <c r="G115" i="7"/>
  <c r="J115" i="7" s="1"/>
  <c r="G116" i="7"/>
  <c r="J116" i="7" s="1"/>
  <c r="G117" i="7"/>
  <c r="J117" i="7" s="1"/>
  <c r="G118" i="7"/>
  <c r="J118" i="7" s="1"/>
  <c r="G119" i="7"/>
  <c r="J119" i="7" s="1"/>
  <c r="G120" i="7"/>
  <c r="J120" i="7" s="1"/>
  <c r="G121" i="7"/>
  <c r="J121" i="7" s="1"/>
  <c r="G122" i="7"/>
  <c r="J122" i="7" s="1"/>
  <c r="G123" i="7"/>
  <c r="J123" i="7" s="1"/>
  <c r="G124" i="7"/>
  <c r="J124" i="7" s="1"/>
  <c r="G125" i="7"/>
  <c r="J125" i="7" s="1"/>
  <c r="G126" i="7"/>
  <c r="J126" i="7" s="1"/>
  <c r="G127" i="7"/>
  <c r="J127" i="7" s="1"/>
  <c r="G128" i="7"/>
  <c r="J128" i="7" s="1"/>
  <c r="G129" i="7"/>
  <c r="J129" i="7" s="1"/>
  <c r="G130" i="7"/>
  <c r="J130" i="7" s="1"/>
  <c r="G131" i="7"/>
  <c r="J131" i="7" s="1"/>
  <c r="G132" i="7"/>
  <c r="J132" i="7" s="1"/>
  <c r="G133" i="7"/>
  <c r="J133" i="7" s="1"/>
  <c r="G134" i="7"/>
  <c r="J134" i="7" s="1"/>
  <c r="G135" i="7"/>
  <c r="J135" i="7" s="1"/>
  <c r="G136" i="7"/>
  <c r="J136" i="7" s="1"/>
  <c r="G143" i="3"/>
  <c r="J143" i="3" s="1"/>
  <c r="T168" i="7" l="1"/>
  <c r="J168" i="7"/>
  <c r="V168" i="7" s="1"/>
  <c r="T167" i="7"/>
  <c r="J167" i="7"/>
  <c r="V167" i="7" s="1"/>
  <c r="T48" i="8"/>
  <c r="J48" i="8"/>
  <c r="T36" i="8"/>
  <c r="J36" i="8"/>
  <c r="V36" i="8" s="1"/>
  <c r="T24" i="8"/>
  <c r="J24" i="8"/>
  <c r="V24" i="8" s="1"/>
  <c r="T12" i="8"/>
  <c r="J12" i="8"/>
  <c r="V12" i="8" s="1"/>
  <c r="J32" i="8"/>
  <c r="V32" i="8" s="1"/>
  <c r="T55" i="8"/>
  <c r="J55" i="8"/>
  <c r="V55" i="8" s="1"/>
  <c r="T43" i="8"/>
  <c r="J43" i="8"/>
  <c r="V43" i="8" s="1"/>
  <c r="T31" i="8"/>
  <c r="J31" i="8"/>
  <c r="T19" i="8"/>
  <c r="J19" i="8"/>
  <c r="T54" i="8"/>
  <c r="J54" i="8"/>
  <c r="V54" i="8" s="1"/>
  <c r="T42" i="8"/>
  <c r="J42" i="8"/>
  <c r="V42" i="8" s="1"/>
  <c r="T30" i="8"/>
  <c r="J30" i="8"/>
  <c r="V30" i="8" s="1"/>
  <c r="T18" i="8"/>
  <c r="J18" i="8"/>
  <c r="V18" i="8" s="1"/>
  <c r="T52" i="8"/>
  <c r="T40" i="8"/>
  <c r="T28" i="8"/>
  <c r="T16" i="8"/>
  <c r="U6" i="2"/>
  <c r="V46" i="8"/>
  <c r="V22" i="8"/>
  <c r="V47" i="8"/>
  <c r="V28" i="8"/>
  <c r="T51" i="8"/>
  <c r="T39" i="8"/>
  <c r="T27" i="8"/>
  <c r="T15" i="8"/>
  <c r="V52" i="8"/>
  <c r="V34" i="8"/>
  <c r="V19" i="8"/>
  <c r="V45" i="8"/>
  <c r="T53" i="8"/>
  <c r="T41" i="8"/>
  <c r="T29" i="8"/>
  <c r="T17" i="8"/>
  <c r="V40" i="8"/>
  <c r="V11" i="8"/>
  <c r="V35" i="8"/>
  <c r="V50" i="8"/>
  <c r="V38" i="8"/>
  <c r="V26" i="8"/>
  <c r="V14" i="8"/>
  <c r="V33" i="8"/>
  <c r="V49" i="8"/>
  <c r="V37" i="8"/>
  <c r="V25" i="8"/>
  <c r="V13" i="8"/>
  <c r="V31" i="8"/>
  <c r="T47" i="8"/>
  <c r="T35" i="8"/>
  <c r="T23" i="8"/>
  <c r="T11" i="8"/>
  <c r="V23" i="8"/>
  <c r="V10" i="8"/>
  <c r="T45" i="8"/>
  <c r="T33" i="8"/>
  <c r="T21" i="8"/>
  <c r="V21" i="8"/>
  <c r="V56" i="8"/>
  <c r="V44" i="8"/>
  <c r="V20" i="8"/>
  <c r="V16" i="8"/>
  <c r="V53" i="8"/>
  <c r="V41" i="8"/>
  <c r="V29" i="8"/>
  <c r="V17" i="8"/>
  <c r="T50" i="8"/>
  <c r="T46" i="8"/>
  <c r="T38" i="8"/>
  <c r="T34" i="8"/>
  <c r="T26" i="8"/>
  <c r="T22" i="8"/>
  <c r="T14" i="8"/>
  <c r="T10" i="8"/>
  <c r="V51" i="8"/>
  <c r="V39" i="8"/>
  <c r="V27" i="8"/>
  <c r="V15" i="8"/>
  <c r="T49" i="8"/>
  <c r="T37" i="8"/>
  <c r="T25" i="8"/>
  <c r="T13" i="8"/>
  <c r="V48" i="8"/>
  <c r="T56" i="8"/>
  <c r="T44" i="8"/>
  <c r="T32" i="8"/>
  <c r="T20" i="8"/>
  <c r="K94" i="2"/>
  <c r="U94" i="2" s="1"/>
  <c r="F11" i="1" l="1"/>
  <c r="D12" i="12"/>
  <c r="J12" i="12" s="1"/>
  <c r="I12" i="12"/>
  <c r="H12" i="12"/>
  <c r="G12" i="12"/>
  <c r="I11" i="12"/>
  <c r="H11" i="12"/>
  <c r="G11" i="12"/>
  <c r="D11" i="12"/>
  <c r="J11" i="12" s="1"/>
  <c r="AD18" i="11"/>
  <c r="K85" i="2"/>
  <c r="U85" i="2" s="1"/>
  <c r="T98" i="7"/>
  <c r="U98" i="7"/>
  <c r="V98" i="7"/>
  <c r="P98" i="7"/>
  <c r="S98" i="7" s="1"/>
  <c r="P8" i="7"/>
  <c r="S8" i="7" s="1"/>
  <c r="P9" i="7"/>
  <c r="S9" i="7" s="1"/>
  <c r="P10" i="7"/>
  <c r="S10" i="7" s="1"/>
  <c r="P11" i="7"/>
  <c r="S11" i="7" s="1"/>
  <c r="P12" i="7"/>
  <c r="S12" i="7" s="1"/>
  <c r="V12" i="7" s="1"/>
  <c r="P13" i="7"/>
  <c r="S13" i="7" s="1"/>
  <c r="P14" i="7"/>
  <c r="S14" i="7" s="1"/>
  <c r="P15" i="7"/>
  <c r="S15" i="7" s="1"/>
  <c r="P16" i="7"/>
  <c r="S16" i="7" s="1"/>
  <c r="P17" i="7"/>
  <c r="S17" i="7" s="1"/>
  <c r="P18" i="7"/>
  <c r="S18" i="7" s="1"/>
  <c r="P19" i="7"/>
  <c r="S19" i="7" s="1"/>
  <c r="P20" i="7"/>
  <c r="S20" i="7" s="1"/>
  <c r="P21" i="7"/>
  <c r="S21" i="7" s="1"/>
  <c r="P22" i="7"/>
  <c r="S22" i="7" s="1"/>
  <c r="P23" i="7"/>
  <c r="S23" i="7" s="1"/>
  <c r="P24" i="7"/>
  <c r="S24" i="7" s="1"/>
  <c r="V24" i="7" s="1"/>
  <c r="P25" i="7"/>
  <c r="S25" i="7" s="1"/>
  <c r="P26" i="7"/>
  <c r="S26" i="7" s="1"/>
  <c r="P27" i="7"/>
  <c r="S27" i="7" s="1"/>
  <c r="P28" i="7"/>
  <c r="S28" i="7" s="1"/>
  <c r="P29" i="7"/>
  <c r="S29" i="7" s="1"/>
  <c r="P30" i="7"/>
  <c r="S30" i="7" s="1"/>
  <c r="P31" i="7"/>
  <c r="S31" i="7" s="1"/>
  <c r="P32" i="7"/>
  <c r="S32" i="7" s="1"/>
  <c r="P33" i="7"/>
  <c r="P34" i="7"/>
  <c r="S34" i="7" s="1"/>
  <c r="P35" i="7"/>
  <c r="S35" i="7" s="1"/>
  <c r="P36" i="7"/>
  <c r="S36" i="7" s="1"/>
  <c r="P37" i="7"/>
  <c r="S37" i="7" s="1"/>
  <c r="P38" i="7"/>
  <c r="S38" i="7" s="1"/>
  <c r="P39" i="7"/>
  <c r="S39" i="7" s="1"/>
  <c r="P40" i="7"/>
  <c r="S40" i="7" s="1"/>
  <c r="P41" i="7"/>
  <c r="S41" i="7" s="1"/>
  <c r="P42" i="7"/>
  <c r="S42" i="7" s="1"/>
  <c r="P43" i="7"/>
  <c r="S43" i="7" s="1"/>
  <c r="P44" i="7"/>
  <c r="S44" i="7" s="1"/>
  <c r="P45" i="7"/>
  <c r="S45" i="7" s="1"/>
  <c r="P46" i="7"/>
  <c r="S46" i="7" s="1"/>
  <c r="P47" i="7"/>
  <c r="S47" i="7" s="1"/>
  <c r="V47" i="7" s="1"/>
  <c r="P48" i="7"/>
  <c r="S48" i="7" s="1"/>
  <c r="P49" i="7"/>
  <c r="S49" i="7" s="1"/>
  <c r="P50" i="7"/>
  <c r="S50" i="7" s="1"/>
  <c r="P51" i="7"/>
  <c r="S51" i="7" s="1"/>
  <c r="P52" i="7"/>
  <c r="S52" i="7" s="1"/>
  <c r="V52" i="7" s="1"/>
  <c r="P53" i="7"/>
  <c r="S53" i="7" s="1"/>
  <c r="P54" i="7"/>
  <c r="S54" i="7" s="1"/>
  <c r="V54" i="7" s="1"/>
  <c r="P55" i="7"/>
  <c r="S55" i="7" s="1"/>
  <c r="P56" i="7"/>
  <c r="S56" i="7" s="1"/>
  <c r="P57" i="7"/>
  <c r="S57" i="7" s="1"/>
  <c r="P58" i="7"/>
  <c r="S58" i="7" s="1"/>
  <c r="P59" i="7"/>
  <c r="S59" i="7" s="1"/>
  <c r="P60" i="7"/>
  <c r="S60" i="7" s="1"/>
  <c r="P61" i="7"/>
  <c r="S61" i="7" s="1"/>
  <c r="P62" i="7"/>
  <c r="S62" i="7" s="1"/>
  <c r="P63" i="7"/>
  <c r="S63" i="7" s="1"/>
  <c r="P64" i="7"/>
  <c r="S64" i="7" s="1"/>
  <c r="P65" i="7"/>
  <c r="S65" i="7" s="1"/>
  <c r="P66" i="7"/>
  <c r="S66" i="7" s="1"/>
  <c r="P67" i="7"/>
  <c r="S67" i="7" s="1"/>
  <c r="P68" i="7"/>
  <c r="S68" i="7" s="1"/>
  <c r="P69" i="7"/>
  <c r="S69" i="7" s="1"/>
  <c r="P70" i="7"/>
  <c r="S70" i="7" s="1"/>
  <c r="P71" i="7"/>
  <c r="S71" i="7" s="1"/>
  <c r="P72" i="7"/>
  <c r="S72" i="7" s="1"/>
  <c r="P73" i="7"/>
  <c r="S73" i="7" s="1"/>
  <c r="P74" i="7"/>
  <c r="S74" i="7" s="1"/>
  <c r="P75" i="7"/>
  <c r="P76" i="7"/>
  <c r="S76" i="7" s="1"/>
  <c r="P77" i="7"/>
  <c r="S77" i="7" s="1"/>
  <c r="P78" i="7"/>
  <c r="S78" i="7" s="1"/>
  <c r="P79" i="7"/>
  <c r="S79" i="7" s="1"/>
  <c r="P80" i="7"/>
  <c r="S80" i="7" s="1"/>
  <c r="P81" i="7"/>
  <c r="S81" i="7" s="1"/>
  <c r="P82" i="7"/>
  <c r="S82" i="7" s="1"/>
  <c r="P83" i="7"/>
  <c r="S83" i="7" s="1"/>
  <c r="P84" i="7"/>
  <c r="S84" i="7" s="1"/>
  <c r="P85" i="7"/>
  <c r="S85" i="7" s="1"/>
  <c r="P86" i="7"/>
  <c r="S86" i="7" s="1"/>
  <c r="P87" i="7"/>
  <c r="S87" i="7" s="1"/>
  <c r="P88" i="7"/>
  <c r="S88" i="7" s="1"/>
  <c r="V88" i="7" s="1"/>
  <c r="P89" i="7"/>
  <c r="S89" i="7" s="1"/>
  <c r="P90" i="7"/>
  <c r="S90" i="7" s="1"/>
  <c r="P91" i="7"/>
  <c r="S91" i="7" s="1"/>
  <c r="P92" i="7"/>
  <c r="S92" i="7" s="1"/>
  <c r="P93" i="7"/>
  <c r="S93" i="7" s="1"/>
  <c r="P94" i="7"/>
  <c r="S94" i="7" s="1"/>
  <c r="P95" i="7"/>
  <c r="S95" i="7" s="1"/>
  <c r="P96" i="7"/>
  <c r="S96" i="7" s="1"/>
  <c r="P97" i="7"/>
  <c r="S97" i="7" s="1"/>
  <c r="P99" i="7"/>
  <c r="S99" i="7" s="1"/>
  <c r="P100" i="7"/>
  <c r="S100" i="7" s="1"/>
  <c r="P101" i="7"/>
  <c r="S101" i="7" s="1"/>
  <c r="P102" i="7"/>
  <c r="S102" i="7" s="1"/>
  <c r="P103" i="7"/>
  <c r="S103" i="7" s="1"/>
  <c r="P104" i="7"/>
  <c r="S104" i="7" s="1"/>
  <c r="P105" i="7"/>
  <c r="S105" i="7" s="1"/>
  <c r="P106" i="7"/>
  <c r="S106" i="7" s="1"/>
  <c r="P107" i="7"/>
  <c r="S107" i="7" s="1"/>
  <c r="P108" i="7"/>
  <c r="S108" i="7" s="1"/>
  <c r="P109" i="7"/>
  <c r="S109" i="7" s="1"/>
  <c r="P110" i="7"/>
  <c r="S110" i="7" s="1"/>
  <c r="P111" i="7"/>
  <c r="S111" i="7" s="1"/>
  <c r="P112" i="7"/>
  <c r="S112" i="7" s="1"/>
  <c r="P113" i="7"/>
  <c r="S113" i="7" s="1"/>
  <c r="P114" i="7"/>
  <c r="S114" i="7" s="1"/>
  <c r="P115" i="7"/>
  <c r="S115" i="7" s="1"/>
  <c r="P116" i="7"/>
  <c r="S116" i="7" s="1"/>
  <c r="P117" i="7"/>
  <c r="S117" i="7" s="1"/>
  <c r="P118" i="7"/>
  <c r="S118" i="7" s="1"/>
  <c r="P119" i="7"/>
  <c r="S119" i="7" s="1"/>
  <c r="P120" i="7"/>
  <c r="S120" i="7" s="1"/>
  <c r="P121" i="7"/>
  <c r="S121" i="7" s="1"/>
  <c r="P122" i="7"/>
  <c r="S122" i="7" s="1"/>
  <c r="P123" i="7"/>
  <c r="S123" i="7" s="1"/>
  <c r="P124" i="7"/>
  <c r="S124" i="7" s="1"/>
  <c r="P125" i="7"/>
  <c r="S125" i="7" s="1"/>
  <c r="P126" i="7"/>
  <c r="S126" i="7" s="1"/>
  <c r="P127" i="7"/>
  <c r="S127" i="7" s="1"/>
  <c r="P128" i="7"/>
  <c r="S128" i="7" s="1"/>
  <c r="P129" i="7"/>
  <c r="S129" i="7" s="1"/>
  <c r="P130" i="7"/>
  <c r="S130" i="7" s="1"/>
  <c r="P131" i="7"/>
  <c r="S131" i="7" s="1"/>
  <c r="P132" i="7"/>
  <c r="S132" i="7" s="1"/>
  <c r="P133" i="7"/>
  <c r="S133" i="7" s="1"/>
  <c r="P134" i="7"/>
  <c r="S134" i="7" s="1"/>
  <c r="P135" i="7"/>
  <c r="S135" i="7" s="1"/>
  <c r="P136" i="7"/>
  <c r="S136" i="7" s="1"/>
  <c r="P138" i="7"/>
  <c r="S138" i="7" s="1"/>
  <c r="P139" i="7"/>
  <c r="S139" i="7" s="1"/>
  <c r="P140" i="7"/>
  <c r="S140" i="7" s="1"/>
  <c r="P141" i="7"/>
  <c r="S141" i="7" s="1"/>
  <c r="P142" i="7"/>
  <c r="S142" i="7" s="1"/>
  <c r="P143" i="7"/>
  <c r="S143" i="7" s="1"/>
  <c r="P144" i="7"/>
  <c r="S144" i="7" s="1"/>
  <c r="P145" i="7"/>
  <c r="S145" i="7" s="1"/>
  <c r="P146" i="7"/>
  <c r="S146" i="7" s="1"/>
  <c r="P147" i="7"/>
  <c r="S147" i="7" s="1"/>
  <c r="P148" i="7"/>
  <c r="S148" i="7" s="1"/>
  <c r="P149" i="7"/>
  <c r="S149" i="7" s="1"/>
  <c r="P150" i="7"/>
  <c r="S150" i="7" s="1"/>
  <c r="P151" i="7"/>
  <c r="S151" i="7" s="1"/>
  <c r="P152" i="7"/>
  <c r="P153" i="7"/>
  <c r="S153" i="7" s="1"/>
  <c r="P154" i="7"/>
  <c r="S154" i="7" s="1"/>
  <c r="P155" i="7"/>
  <c r="S155" i="7" s="1"/>
  <c r="P156" i="7"/>
  <c r="S156" i="7" s="1"/>
  <c r="P157" i="7"/>
  <c r="S157" i="7" s="1"/>
  <c r="P158" i="7"/>
  <c r="S158" i="7" s="1"/>
  <c r="P159" i="7"/>
  <c r="S159" i="7" s="1"/>
  <c r="P160" i="7"/>
  <c r="S160" i="7" s="1"/>
  <c r="P161" i="7"/>
  <c r="S161" i="7" s="1"/>
  <c r="P162" i="7"/>
  <c r="S162" i="7" s="1"/>
  <c r="P163" i="7"/>
  <c r="S163" i="7" s="1"/>
  <c r="P164" i="7"/>
  <c r="S164" i="7" s="1"/>
  <c r="P165" i="7"/>
  <c r="S165" i="7" s="1"/>
  <c r="P166" i="7"/>
  <c r="S166" i="7" s="1"/>
  <c r="S168" i="7"/>
  <c r="P7" i="7"/>
  <c r="G31" i="3"/>
  <c r="J31" i="3" s="1"/>
  <c r="G32" i="3"/>
  <c r="J32" i="3" s="1"/>
  <c r="G33" i="3"/>
  <c r="J33" i="3" s="1"/>
  <c r="G34" i="3"/>
  <c r="J34" i="3" s="1"/>
  <c r="G35" i="3"/>
  <c r="J35" i="3" s="1"/>
  <c r="G36" i="3"/>
  <c r="J36" i="3" s="1"/>
  <c r="G37" i="3"/>
  <c r="J37" i="3" s="1"/>
  <c r="G38" i="3"/>
  <c r="J38" i="3" s="1"/>
  <c r="G39" i="3"/>
  <c r="J39" i="3" s="1"/>
  <c r="G40" i="3"/>
  <c r="J40" i="3" s="1"/>
  <c r="G41" i="3"/>
  <c r="J41" i="3" s="1"/>
  <c r="G42" i="3"/>
  <c r="J42" i="3" s="1"/>
  <c r="G43" i="3"/>
  <c r="J43" i="3" s="1"/>
  <c r="G44" i="3"/>
  <c r="J44" i="3" s="1"/>
  <c r="G45" i="3"/>
  <c r="J45" i="3" s="1"/>
  <c r="G46" i="3"/>
  <c r="J46" i="3" s="1"/>
  <c r="G47" i="3"/>
  <c r="J47" i="3" s="1"/>
  <c r="G48" i="3"/>
  <c r="J48" i="3" s="1"/>
  <c r="G49" i="3"/>
  <c r="J49" i="3" s="1"/>
  <c r="G50" i="3"/>
  <c r="J50" i="3" s="1"/>
  <c r="G51" i="3"/>
  <c r="J51" i="3" s="1"/>
  <c r="G52" i="3"/>
  <c r="J52" i="3" s="1"/>
  <c r="G53" i="3"/>
  <c r="J53" i="3" s="1"/>
  <c r="G54" i="3"/>
  <c r="J54" i="3" s="1"/>
  <c r="G55" i="3"/>
  <c r="J55" i="3" s="1"/>
  <c r="G56" i="3"/>
  <c r="J56" i="3" s="1"/>
  <c r="G57" i="3"/>
  <c r="J57" i="3" s="1"/>
  <c r="G58" i="3"/>
  <c r="J58" i="3" s="1"/>
  <c r="G59" i="3"/>
  <c r="J59" i="3" s="1"/>
  <c r="G60" i="3"/>
  <c r="J60" i="3" s="1"/>
  <c r="G61" i="3"/>
  <c r="J61" i="3" s="1"/>
  <c r="G62" i="3"/>
  <c r="J62" i="3" s="1"/>
  <c r="G63" i="3"/>
  <c r="J63" i="3" s="1"/>
  <c r="G64" i="3"/>
  <c r="J64" i="3" s="1"/>
  <c r="G65" i="3"/>
  <c r="J65" i="3" s="1"/>
  <c r="G66" i="3"/>
  <c r="J66" i="3" s="1"/>
  <c r="G67" i="3"/>
  <c r="J67" i="3" s="1"/>
  <c r="G68" i="3"/>
  <c r="J68" i="3" s="1"/>
  <c r="G69" i="3"/>
  <c r="J69" i="3" s="1"/>
  <c r="G70" i="3"/>
  <c r="J70" i="3" s="1"/>
  <c r="G71" i="3"/>
  <c r="J71" i="3" s="1"/>
  <c r="G72" i="3"/>
  <c r="J72" i="3" s="1"/>
  <c r="G73" i="3"/>
  <c r="J73" i="3" s="1"/>
  <c r="G74" i="3"/>
  <c r="J74" i="3" s="1"/>
  <c r="G75" i="3"/>
  <c r="J75" i="3" s="1"/>
  <c r="G76" i="3"/>
  <c r="J76" i="3" s="1"/>
  <c r="G77" i="3"/>
  <c r="J77" i="3" s="1"/>
  <c r="G78" i="3"/>
  <c r="J78" i="3" s="1"/>
  <c r="G79" i="3"/>
  <c r="J79" i="3" s="1"/>
  <c r="G80" i="3"/>
  <c r="J80" i="3" s="1"/>
  <c r="G81" i="3"/>
  <c r="J81" i="3" s="1"/>
  <c r="G82" i="3"/>
  <c r="J82" i="3" s="1"/>
  <c r="G83" i="3"/>
  <c r="J83" i="3" s="1"/>
  <c r="G84" i="3"/>
  <c r="J84" i="3" s="1"/>
  <c r="G85" i="3"/>
  <c r="J85" i="3" s="1"/>
  <c r="G86" i="3"/>
  <c r="J86" i="3" s="1"/>
  <c r="G87" i="3"/>
  <c r="J87" i="3" s="1"/>
  <c r="G88" i="3"/>
  <c r="J88" i="3" s="1"/>
  <c r="G89" i="3"/>
  <c r="J89" i="3" s="1"/>
  <c r="G90" i="3"/>
  <c r="J90" i="3" s="1"/>
  <c r="G91" i="3"/>
  <c r="J91" i="3" s="1"/>
  <c r="G92" i="3"/>
  <c r="J92" i="3" s="1"/>
  <c r="G93" i="3"/>
  <c r="J93" i="3" s="1"/>
  <c r="G94" i="3"/>
  <c r="J94" i="3" s="1"/>
  <c r="G95" i="3"/>
  <c r="J95" i="3" s="1"/>
  <c r="G96" i="3"/>
  <c r="J96" i="3" s="1"/>
  <c r="G97" i="3"/>
  <c r="J97" i="3" s="1"/>
  <c r="G98" i="3"/>
  <c r="J98" i="3" s="1"/>
  <c r="G99" i="3"/>
  <c r="J99" i="3" s="1"/>
  <c r="G100" i="3"/>
  <c r="J100" i="3" s="1"/>
  <c r="G101" i="3"/>
  <c r="J101" i="3" s="1"/>
  <c r="G102" i="3"/>
  <c r="J102" i="3" s="1"/>
  <c r="G103" i="3"/>
  <c r="J103" i="3" s="1"/>
  <c r="G104" i="3"/>
  <c r="J104" i="3" s="1"/>
  <c r="G105" i="3"/>
  <c r="J105" i="3" s="1"/>
  <c r="G106" i="3"/>
  <c r="J106" i="3" s="1"/>
  <c r="G107" i="3"/>
  <c r="J107" i="3" s="1"/>
  <c r="G108" i="3"/>
  <c r="J108" i="3" s="1"/>
  <c r="G109" i="3"/>
  <c r="J109" i="3" s="1"/>
  <c r="G110" i="3"/>
  <c r="J110" i="3" s="1"/>
  <c r="G111" i="3"/>
  <c r="J111" i="3" s="1"/>
  <c r="G112" i="3"/>
  <c r="J112" i="3" s="1"/>
  <c r="G113" i="3"/>
  <c r="J113" i="3" s="1"/>
  <c r="G114" i="3"/>
  <c r="J114" i="3" s="1"/>
  <c r="G115" i="3"/>
  <c r="J115" i="3" s="1"/>
  <c r="G116" i="3"/>
  <c r="J116" i="3" s="1"/>
  <c r="G117" i="3"/>
  <c r="J117" i="3" s="1"/>
  <c r="G118" i="3"/>
  <c r="J118" i="3" s="1"/>
  <c r="G119" i="3"/>
  <c r="J119" i="3" s="1"/>
  <c r="G120" i="3"/>
  <c r="J120" i="3" s="1"/>
  <c r="G121" i="3"/>
  <c r="J121" i="3" s="1"/>
  <c r="G122" i="3"/>
  <c r="J122" i="3" s="1"/>
  <c r="G124" i="3"/>
  <c r="J124" i="3" s="1"/>
  <c r="G125" i="3"/>
  <c r="J125" i="3" s="1"/>
  <c r="G126" i="3"/>
  <c r="J126" i="3" s="1"/>
  <c r="G127" i="3"/>
  <c r="J127" i="3" s="1"/>
  <c r="G128" i="3"/>
  <c r="J128" i="3" s="1"/>
  <c r="G129" i="3"/>
  <c r="J129" i="3" s="1"/>
  <c r="G130" i="3"/>
  <c r="J130" i="3" s="1"/>
  <c r="G131" i="3"/>
  <c r="J131" i="3" s="1"/>
  <c r="G132" i="3"/>
  <c r="J132" i="3" s="1"/>
  <c r="G133" i="3"/>
  <c r="J133" i="3" s="1"/>
  <c r="G134" i="3"/>
  <c r="J134" i="3" s="1"/>
  <c r="G135" i="3"/>
  <c r="J135" i="3" s="1"/>
  <c r="G136" i="3"/>
  <c r="J136" i="3" s="1"/>
  <c r="G137" i="3"/>
  <c r="J137" i="3" s="1"/>
  <c r="G138" i="3"/>
  <c r="J138" i="3" s="1"/>
  <c r="G142" i="3"/>
  <c r="J142" i="3" s="1"/>
  <c r="G144" i="3"/>
  <c r="J144" i="3" s="1"/>
  <c r="G145" i="3"/>
  <c r="J145" i="3" s="1"/>
  <c r="G146" i="3"/>
  <c r="J146" i="3" s="1"/>
  <c r="G147" i="3"/>
  <c r="J147" i="3" s="1"/>
  <c r="G148" i="3"/>
  <c r="J148" i="3" s="1"/>
  <c r="G149" i="3"/>
  <c r="J149" i="3" s="1"/>
  <c r="G150" i="3"/>
  <c r="J150" i="3" s="1"/>
  <c r="G151" i="3"/>
  <c r="J151" i="3" s="1"/>
  <c r="G152" i="3"/>
  <c r="J152" i="3" s="1"/>
  <c r="G153" i="3"/>
  <c r="J153" i="3" s="1"/>
  <c r="G154" i="3"/>
  <c r="J154" i="3" s="1"/>
  <c r="G155" i="3"/>
  <c r="J155" i="3" s="1"/>
  <c r="G156" i="3"/>
  <c r="J156" i="3" s="1"/>
  <c r="G157" i="3"/>
  <c r="J157" i="3" s="1"/>
  <c r="G158" i="3"/>
  <c r="J158" i="3" s="1"/>
  <c r="G159" i="3"/>
  <c r="J159" i="3" s="1"/>
  <c r="G160" i="3"/>
  <c r="J160" i="3" s="1"/>
  <c r="G161" i="3"/>
  <c r="J161" i="3" s="1"/>
  <c r="G162" i="3"/>
  <c r="J162" i="3" s="1"/>
  <c r="G163" i="3"/>
  <c r="J163" i="3" s="1"/>
  <c r="G164" i="3"/>
  <c r="J164" i="3" s="1"/>
  <c r="G165" i="3"/>
  <c r="J165" i="3" s="1"/>
  <c r="G166" i="3"/>
  <c r="J166" i="3" s="1"/>
  <c r="G167" i="3"/>
  <c r="J167" i="3" s="1"/>
  <c r="G168" i="3"/>
  <c r="J168" i="3" s="1"/>
  <c r="G169" i="3"/>
  <c r="J169" i="3" s="1"/>
  <c r="G170" i="3"/>
  <c r="J170" i="3" s="1"/>
  <c r="G171" i="3"/>
  <c r="J171" i="3" s="1"/>
  <c r="G172" i="3"/>
  <c r="J172" i="3" s="1"/>
  <c r="W10" i="11"/>
  <c r="W11" i="11"/>
  <c r="AF11" i="11" s="1"/>
  <c r="W12" i="11"/>
  <c r="AF12" i="11" s="1"/>
  <c r="W13" i="11"/>
  <c r="W14" i="11"/>
  <c r="AF14" i="11" s="1"/>
  <c r="W15" i="11"/>
  <c r="AF15" i="11" s="1"/>
  <c r="W16" i="11"/>
  <c r="AF16" i="11" s="1"/>
  <c r="W17" i="11"/>
  <c r="AF17" i="11" s="1"/>
  <c r="W18" i="11"/>
  <c r="AF18" i="11" s="1"/>
  <c r="W19" i="11"/>
  <c r="AF19" i="11" s="1"/>
  <c r="W20" i="11"/>
  <c r="W21" i="11"/>
  <c r="AF21" i="11" s="1"/>
  <c r="W22" i="11"/>
  <c r="W23" i="11"/>
  <c r="AF23" i="11" s="1"/>
  <c r="W24" i="11"/>
  <c r="AF24" i="11" s="1"/>
  <c r="W25" i="11"/>
  <c r="W26" i="11"/>
  <c r="W27" i="11"/>
  <c r="AF27" i="11" s="1"/>
  <c r="W28" i="11"/>
  <c r="AF28" i="11" s="1"/>
  <c r="W29" i="11"/>
  <c r="AF29" i="11" s="1"/>
  <c r="W30" i="11"/>
  <c r="AF30" i="11" s="1"/>
  <c r="W31" i="11"/>
  <c r="AF31" i="11" s="1"/>
  <c r="W32" i="11"/>
  <c r="AF32" i="11" s="1"/>
  <c r="W33" i="11"/>
  <c r="AF33" i="11" s="1"/>
  <c r="W34" i="11"/>
  <c r="AF34" i="11" s="1"/>
  <c r="W35" i="11"/>
  <c r="AF35" i="11" s="1"/>
  <c r="W36" i="11"/>
  <c r="W37" i="11"/>
  <c r="AF37" i="11" s="1"/>
  <c r="W38" i="11"/>
  <c r="W39" i="11"/>
  <c r="AF39" i="11" s="1"/>
  <c r="W40" i="11"/>
  <c r="AF40" i="11" s="1"/>
  <c r="W41" i="11"/>
  <c r="AF41" i="11" s="1"/>
  <c r="W42" i="11"/>
  <c r="W43" i="11"/>
  <c r="AF43" i="11" s="1"/>
  <c r="W44" i="11"/>
  <c r="W45" i="11"/>
  <c r="W46" i="11"/>
  <c r="AF46" i="11" s="1"/>
  <c r="W47" i="11"/>
  <c r="AF47" i="11" s="1"/>
  <c r="W48" i="11"/>
  <c r="AF48" i="11" s="1"/>
  <c r="W49" i="11"/>
  <c r="AF49" i="11" s="1"/>
  <c r="W50" i="11"/>
  <c r="AF50" i="11" s="1"/>
  <c r="W51" i="11"/>
  <c r="AF51" i="11" s="1"/>
  <c r="W52" i="11"/>
  <c r="W53" i="11"/>
  <c r="AF53" i="11" s="1"/>
  <c r="W54" i="11"/>
  <c r="W55" i="11"/>
  <c r="W56" i="11"/>
  <c r="AF56" i="11" s="1"/>
  <c r="W57" i="11"/>
  <c r="AF57" i="11" s="1"/>
  <c r="W58" i="11"/>
  <c r="W59" i="11"/>
  <c r="AF59" i="11" s="1"/>
  <c r="W60" i="11"/>
  <c r="AF60" i="11" s="1"/>
  <c r="W61" i="11"/>
  <c r="AF61" i="11" s="1"/>
  <c r="W62" i="11"/>
  <c r="AF62" i="11" s="1"/>
  <c r="W63" i="11"/>
  <c r="AF63" i="11" s="1"/>
  <c r="W64" i="11"/>
  <c r="AF64" i="11" s="1"/>
  <c r="W65" i="11"/>
  <c r="AF65" i="11" s="1"/>
  <c r="W66" i="11"/>
  <c r="W67" i="11"/>
  <c r="AF67" i="11" s="1"/>
  <c r="W68" i="11"/>
  <c r="AF68" i="11" s="1"/>
  <c r="W69" i="11"/>
  <c r="W70" i="11"/>
  <c r="AF70" i="11" s="1"/>
  <c r="W71" i="11"/>
  <c r="W72" i="11"/>
  <c r="AF72" i="11" s="1"/>
  <c r="W73" i="11"/>
  <c r="AF73" i="11" s="1"/>
  <c r="W74" i="11"/>
  <c r="AF74" i="11" s="1"/>
  <c r="W75" i="11"/>
  <c r="W76" i="11"/>
  <c r="AF76" i="11" s="1"/>
  <c r="W77" i="11"/>
  <c r="AF77" i="11" s="1"/>
  <c r="W78" i="11"/>
  <c r="AF78" i="11" s="1"/>
  <c r="W79" i="11"/>
  <c r="AF79" i="11" s="1"/>
  <c r="W80" i="11"/>
  <c r="AF80" i="11" s="1"/>
  <c r="W81" i="11"/>
  <c r="AF81" i="11" s="1"/>
  <c r="W82" i="11"/>
  <c r="AF82" i="11" s="1"/>
  <c r="W83" i="11"/>
  <c r="W84" i="11"/>
  <c r="AF84" i="11" s="1"/>
  <c r="W85" i="11"/>
  <c r="AF85" i="11" s="1"/>
  <c r="W86" i="11"/>
  <c r="AF86" i="11" s="1"/>
  <c r="W87" i="11"/>
  <c r="AF87" i="11" s="1"/>
  <c r="W88" i="11"/>
  <c r="AF88" i="11" s="1"/>
  <c r="W89" i="11"/>
  <c r="AF89" i="11" s="1"/>
  <c r="W90" i="11"/>
  <c r="AF90" i="11" s="1"/>
  <c r="W91" i="11"/>
  <c r="W92" i="11"/>
  <c r="W93" i="11"/>
  <c r="AF93" i="11" s="1"/>
  <c r="W94" i="11"/>
  <c r="W95" i="11"/>
  <c r="AF95" i="11" s="1"/>
  <c r="W97" i="11"/>
  <c r="W98" i="11"/>
  <c r="W99" i="11"/>
  <c r="W100" i="11"/>
  <c r="W101" i="11"/>
  <c r="W102" i="11"/>
  <c r="W103" i="11"/>
  <c r="W104" i="11"/>
  <c r="W105" i="11"/>
  <c r="AD10" i="11"/>
  <c r="AD11" i="11"/>
  <c r="AD12" i="11"/>
  <c r="AD13" i="11"/>
  <c r="AD14" i="11"/>
  <c r="AE14" i="11" s="1"/>
  <c r="AD15" i="11"/>
  <c r="AD16" i="11"/>
  <c r="AD17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E74" i="11" s="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E95" i="11" s="1"/>
  <c r="AD97" i="11"/>
  <c r="AD98" i="11"/>
  <c r="AD99" i="11"/>
  <c r="AD100" i="11"/>
  <c r="AD101" i="11"/>
  <c r="AD102" i="11"/>
  <c r="AD103" i="11"/>
  <c r="AD104" i="11"/>
  <c r="AD105" i="11"/>
  <c r="O86" i="11"/>
  <c r="O87" i="11"/>
  <c r="P87" i="11" s="1"/>
  <c r="O88" i="11"/>
  <c r="P88" i="11" s="1"/>
  <c r="O89" i="11"/>
  <c r="P89" i="11" s="1"/>
  <c r="O90" i="11"/>
  <c r="O91" i="11"/>
  <c r="P91" i="11" s="1"/>
  <c r="O92" i="11"/>
  <c r="P92" i="11" s="1"/>
  <c r="O93" i="11"/>
  <c r="P93" i="11" s="1"/>
  <c r="O94" i="11"/>
  <c r="O95" i="11"/>
  <c r="P95" i="11" s="1"/>
  <c r="O97" i="11"/>
  <c r="O98" i="11"/>
  <c r="O99" i="11"/>
  <c r="O100" i="11"/>
  <c r="O101" i="11"/>
  <c r="O102" i="11"/>
  <c r="O103" i="11"/>
  <c r="O104" i="11"/>
  <c r="O105" i="11"/>
  <c r="O10" i="11"/>
  <c r="P10" i="11" s="1"/>
  <c r="O11" i="11"/>
  <c r="P11" i="11" s="1"/>
  <c r="O12" i="11"/>
  <c r="P12" i="11" s="1"/>
  <c r="O13" i="11"/>
  <c r="P13" i="11" s="1"/>
  <c r="O14" i="11"/>
  <c r="O15" i="11"/>
  <c r="O16" i="11"/>
  <c r="O17" i="11"/>
  <c r="P17" i="11" s="1"/>
  <c r="O18" i="11"/>
  <c r="P18" i="11" s="1"/>
  <c r="O19" i="11"/>
  <c r="P19" i="11" s="1"/>
  <c r="O20" i="11"/>
  <c r="P20" i="11" s="1"/>
  <c r="O21" i="11"/>
  <c r="P21" i="11" s="1"/>
  <c r="O22" i="11"/>
  <c r="O23" i="11"/>
  <c r="P23" i="11" s="1"/>
  <c r="O24" i="11"/>
  <c r="O25" i="11"/>
  <c r="P25" i="11" s="1"/>
  <c r="O26" i="11"/>
  <c r="P26" i="11" s="1"/>
  <c r="O27" i="11"/>
  <c r="O28" i="11"/>
  <c r="P28" i="11" s="1"/>
  <c r="O29" i="11"/>
  <c r="P29" i="11" s="1"/>
  <c r="O30" i="11"/>
  <c r="P30" i="11" s="1"/>
  <c r="O31" i="11"/>
  <c r="O32" i="11"/>
  <c r="O33" i="11"/>
  <c r="O34" i="11"/>
  <c r="P34" i="11" s="1"/>
  <c r="O35" i="11"/>
  <c r="P35" i="11" s="1"/>
  <c r="O36" i="11"/>
  <c r="O37" i="11"/>
  <c r="P37" i="11" s="1"/>
  <c r="O38" i="11"/>
  <c r="P38" i="11" s="1"/>
  <c r="O39" i="11"/>
  <c r="O40" i="11"/>
  <c r="O41" i="11"/>
  <c r="P41" i="11" s="1"/>
  <c r="O42" i="11"/>
  <c r="P42" i="11" s="1"/>
  <c r="O43" i="11"/>
  <c r="P43" i="11" s="1"/>
  <c r="O44" i="11"/>
  <c r="P44" i="11" s="1"/>
  <c r="O45" i="11"/>
  <c r="P45" i="11" s="1"/>
  <c r="O46" i="11"/>
  <c r="P46" i="11" s="1"/>
  <c r="O47" i="11"/>
  <c r="O48" i="11"/>
  <c r="P48" i="11" s="1"/>
  <c r="O49" i="11"/>
  <c r="O50" i="11"/>
  <c r="P50" i="11" s="1"/>
  <c r="O51" i="11"/>
  <c r="P51" i="11" s="1"/>
  <c r="O52" i="11"/>
  <c r="O53" i="11"/>
  <c r="P53" i="11" s="1"/>
  <c r="O54" i="11"/>
  <c r="O55" i="11"/>
  <c r="O56" i="11"/>
  <c r="P56" i="11" s="1"/>
  <c r="O57" i="11"/>
  <c r="P57" i="11" s="1"/>
  <c r="O58" i="11"/>
  <c r="O59" i="11"/>
  <c r="P59" i="11" s="1"/>
  <c r="O60" i="11"/>
  <c r="P60" i="11" s="1"/>
  <c r="O61" i="11"/>
  <c r="P61" i="11" s="1"/>
  <c r="O62" i="11"/>
  <c r="P62" i="11" s="1"/>
  <c r="O63" i="11"/>
  <c r="P63" i="11" s="1"/>
  <c r="O64" i="11"/>
  <c r="O65" i="11"/>
  <c r="O66" i="11"/>
  <c r="O67" i="11"/>
  <c r="O68" i="11"/>
  <c r="P68" i="11" s="1"/>
  <c r="O69" i="11"/>
  <c r="P69" i="11" s="1"/>
  <c r="O70" i="11"/>
  <c r="P70" i="11" s="1"/>
  <c r="O71" i="11"/>
  <c r="O72" i="11"/>
  <c r="P72" i="11" s="1"/>
  <c r="O73" i="11"/>
  <c r="O74" i="11"/>
  <c r="P74" i="11" s="1"/>
  <c r="O75" i="11"/>
  <c r="P75" i="11" s="1"/>
  <c r="O76" i="11"/>
  <c r="O77" i="11"/>
  <c r="P77" i="11" s="1"/>
  <c r="O78" i="11"/>
  <c r="O79" i="11"/>
  <c r="O80" i="11"/>
  <c r="P80" i="11" s="1"/>
  <c r="O81" i="11"/>
  <c r="P81" i="11" s="1"/>
  <c r="O82" i="11"/>
  <c r="P82" i="11" s="1"/>
  <c r="O83" i="11"/>
  <c r="P83" i="11" s="1"/>
  <c r="O84" i="11"/>
  <c r="O85" i="11"/>
  <c r="H97" i="11"/>
  <c r="H98" i="11"/>
  <c r="H99" i="11"/>
  <c r="H100" i="11"/>
  <c r="H101" i="11"/>
  <c r="H102" i="11"/>
  <c r="H103" i="11"/>
  <c r="P103" i="11" s="1"/>
  <c r="H104" i="11"/>
  <c r="H105" i="11"/>
  <c r="U9" i="10"/>
  <c r="P9" i="10"/>
  <c r="S9" i="10" s="1"/>
  <c r="G9" i="10"/>
  <c r="J9" i="10" s="1"/>
  <c r="U8" i="10"/>
  <c r="P8" i="10"/>
  <c r="S8" i="10" s="1"/>
  <c r="G8" i="10"/>
  <c r="U7" i="10"/>
  <c r="P7" i="10"/>
  <c r="S7" i="10" s="1"/>
  <c r="G7" i="10"/>
  <c r="J7" i="10" s="1"/>
  <c r="U6" i="10"/>
  <c r="P6" i="10"/>
  <c r="S6" i="10" s="1"/>
  <c r="G6" i="10"/>
  <c r="J6" i="10" s="1"/>
  <c r="U9" i="9"/>
  <c r="P9" i="9"/>
  <c r="S9" i="9" s="1"/>
  <c r="G9" i="9"/>
  <c r="J9" i="9"/>
  <c r="P6" i="8"/>
  <c r="S6" i="8" s="1"/>
  <c r="G7" i="8"/>
  <c r="J7" i="8" s="1"/>
  <c r="G8" i="8"/>
  <c r="J8" i="8" s="1"/>
  <c r="G9" i="8"/>
  <c r="J9" i="8" s="1"/>
  <c r="G6" i="8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9" i="7"/>
  <c r="U100" i="7"/>
  <c r="U101" i="7"/>
  <c r="U102" i="7"/>
  <c r="U103" i="7"/>
  <c r="U104" i="7"/>
  <c r="U105" i="7"/>
  <c r="U106" i="7"/>
  <c r="U107" i="7"/>
  <c r="U108" i="7"/>
  <c r="U109" i="7"/>
  <c r="U110" i="7"/>
  <c r="U111" i="7"/>
  <c r="U112" i="7"/>
  <c r="U113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128" i="7"/>
  <c r="U129" i="7"/>
  <c r="U130" i="7"/>
  <c r="U131" i="7"/>
  <c r="U132" i="7"/>
  <c r="U133" i="7"/>
  <c r="U134" i="7"/>
  <c r="U135" i="7"/>
  <c r="U136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U151" i="7"/>
  <c r="U152" i="7"/>
  <c r="U153" i="7"/>
  <c r="U154" i="7"/>
  <c r="U155" i="7"/>
  <c r="U156" i="7"/>
  <c r="U157" i="7"/>
  <c r="U158" i="7"/>
  <c r="U159" i="7"/>
  <c r="U160" i="7"/>
  <c r="U161" i="7"/>
  <c r="U162" i="7"/>
  <c r="U163" i="7"/>
  <c r="U164" i="7"/>
  <c r="U165" i="7"/>
  <c r="U166" i="7"/>
  <c r="U7" i="7"/>
  <c r="T32" i="7"/>
  <c r="T33" i="7"/>
  <c r="T40" i="7"/>
  <c r="T41" i="7"/>
  <c r="V43" i="7"/>
  <c r="T44" i="7"/>
  <c r="V44" i="7"/>
  <c r="T45" i="7"/>
  <c r="V45" i="7"/>
  <c r="T52" i="7"/>
  <c r="V53" i="7"/>
  <c r="T56" i="7"/>
  <c r="T57" i="7"/>
  <c r="T58" i="7"/>
  <c r="T64" i="7"/>
  <c r="V65" i="7"/>
  <c r="T66" i="7"/>
  <c r="T68" i="7"/>
  <c r="T69" i="7"/>
  <c r="V71" i="7"/>
  <c r="T77" i="7"/>
  <c r="T79" i="7"/>
  <c r="T80" i="7"/>
  <c r="T81" i="7"/>
  <c r="T82" i="7"/>
  <c r="T88" i="7"/>
  <c r="T89" i="7"/>
  <c r="T91" i="7"/>
  <c r="T92" i="7"/>
  <c r="T93" i="7"/>
  <c r="V99" i="7"/>
  <c r="T101" i="7"/>
  <c r="T103" i="7"/>
  <c r="T104" i="7"/>
  <c r="T105" i="7"/>
  <c r="T106" i="7"/>
  <c r="T107" i="7"/>
  <c r="T111" i="7"/>
  <c r="V113" i="7"/>
  <c r="T113" i="7"/>
  <c r="V114" i="7"/>
  <c r="T116" i="7"/>
  <c r="V117" i="7"/>
  <c r="T118" i="7"/>
  <c r="T125" i="7"/>
  <c r="V126" i="7"/>
  <c r="T128" i="7"/>
  <c r="T129" i="7"/>
  <c r="V130" i="7"/>
  <c r="T131" i="7"/>
  <c r="G138" i="7"/>
  <c r="T140" i="7"/>
  <c r="G141" i="7"/>
  <c r="G142" i="7"/>
  <c r="G143" i="7"/>
  <c r="J143" i="7" s="1"/>
  <c r="G144" i="7"/>
  <c r="J144" i="7" s="1"/>
  <c r="G145" i="7"/>
  <c r="J145" i="7" s="1"/>
  <c r="G146" i="7"/>
  <c r="J146" i="7" s="1"/>
  <c r="G147" i="7"/>
  <c r="J147" i="7" s="1"/>
  <c r="G148" i="7"/>
  <c r="J148" i="7" s="1"/>
  <c r="G149" i="7"/>
  <c r="J149" i="7" s="1"/>
  <c r="G150" i="7"/>
  <c r="J150" i="7" s="1"/>
  <c r="G151" i="7"/>
  <c r="J151" i="7" s="1"/>
  <c r="G152" i="7"/>
  <c r="G153" i="7"/>
  <c r="G154" i="7"/>
  <c r="G155" i="7"/>
  <c r="J155" i="7" s="1"/>
  <c r="G156" i="7"/>
  <c r="J156" i="7" s="1"/>
  <c r="G157" i="7"/>
  <c r="G158" i="7"/>
  <c r="J158" i="7" s="1"/>
  <c r="G159" i="7"/>
  <c r="G160" i="7"/>
  <c r="J160" i="7" s="1"/>
  <c r="G161" i="7"/>
  <c r="J161" i="7" s="1"/>
  <c r="G162" i="7"/>
  <c r="G163" i="7"/>
  <c r="J163" i="7" s="1"/>
  <c r="G164" i="7"/>
  <c r="T165" i="7"/>
  <c r="T16" i="7"/>
  <c r="T18" i="7"/>
  <c r="V18" i="7"/>
  <c r="V20" i="7"/>
  <c r="T22" i="7"/>
  <c r="T28" i="7"/>
  <c r="G8" i="6"/>
  <c r="J8" i="6" s="1"/>
  <c r="J8" i="5"/>
  <c r="G10" i="4"/>
  <c r="G11" i="4"/>
  <c r="G12" i="4"/>
  <c r="G13" i="4"/>
  <c r="G14" i="4"/>
  <c r="J14" i="4" s="1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G7" i="4"/>
  <c r="G8" i="4"/>
  <c r="G9" i="4"/>
  <c r="G12" i="3"/>
  <c r="J12" i="3" s="1"/>
  <c r="K98" i="2"/>
  <c r="U98" i="2" s="1"/>
  <c r="K99" i="2"/>
  <c r="U99" i="2" s="1"/>
  <c r="K100" i="2"/>
  <c r="U100" i="2" s="1"/>
  <c r="K101" i="2"/>
  <c r="U101" i="2" s="1"/>
  <c r="K102" i="2"/>
  <c r="U102" i="2" s="1"/>
  <c r="K103" i="2"/>
  <c r="U103" i="2" s="1"/>
  <c r="K104" i="2"/>
  <c r="U104" i="2" s="1"/>
  <c r="F6" i="1"/>
  <c r="F7" i="1"/>
  <c r="F8" i="1"/>
  <c r="F9" i="1"/>
  <c r="K9" i="2"/>
  <c r="U9" i="2" s="1"/>
  <c r="K10" i="2"/>
  <c r="U10" i="2" s="1"/>
  <c r="K11" i="2"/>
  <c r="U11" i="2" s="1"/>
  <c r="K12" i="2"/>
  <c r="U12" i="2" s="1"/>
  <c r="K13" i="2"/>
  <c r="U13" i="2" s="1"/>
  <c r="K14" i="2"/>
  <c r="U14" i="2" s="1"/>
  <c r="K15" i="2"/>
  <c r="U15" i="2" s="1"/>
  <c r="K16" i="2"/>
  <c r="U16" i="2" s="1"/>
  <c r="K17" i="2"/>
  <c r="U17" i="2" s="1"/>
  <c r="K18" i="2"/>
  <c r="U18" i="2" s="1"/>
  <c r="K19" i="2"/>
  <c r="U19" i="2" s="1"/>
  <c r="K20" i="2"/>
  <c r="U20" i="2" s="1"/>
  <c r="K21" i="2"/>
  <c r="U21" i="2" s="1"/>
  <c r="K22" i="2"/>
  <c r="U22" i="2" s="1"/>
  <c r="K23" i="2"/>
  <c r="U23" i="2" s="1"/>
  <c r="K24" i="2"/>
  <c r="U24" i="2" s="1"/>
  <c r="K25" i="2"/>
  <c r="U25" i="2" s="1"/>
  <c r="K26" i="2"/>
  <c r="U26" i="2" s="1"/>
  <c r="K27" i="2"/>
  <c r="U27" i="2" s="1"/>
  <c r="K28" i="2"/>
  <c r="U28" i="2" s="1"/>
  <c r="K29" i="2"/>
  <c r="U29" i="2" s="1"/>
  <c r="K30" i="2"/>
  <c r="U30" i="2" s="1"/>
  <c r="K31" i="2"/>
  <c r="U31" i="2" s="1"/>
  <c r="K32" i="2"/>
  <c r="U32" i="2" s="1"/>
  <c r="K33" i="2"/>
  <c r="U33" i="2" s="1"/>
  <c r="K34" i="2"/>
  <c r="U34" i="2" s="1"/>
  <c r="K35" i="2"/>
  <c r="U35" i="2" s="1"/>
  <c r="K36" i="2"/>
  <c r="U36" i="2" s="1"/>
  <c r="K37" i="2"/>
  <c r="U37" i="2" s="1"/>
  <c r="K38" i="2"/>
  <c r="U38" i="2" s="1"/>
  <c r="K39" i="2"/>
  <c r="U39" i="2" s="1"/>
  <c r="K40" i="2"/>
  <c r="U40" i="2" s="1"/>
  <c r="K41" i="2"/>
  <c r="U41" i="2" s="1"/>
  <c r="K42" i="2"/>
  <c r="U42" i="2" s="1"/>
  <c r="K43" i="2"/>
  <c r="U43" i="2" s="1"/>
  <c r="K44" i="2"/>
  <c r="U44" i="2" s="1"/>
  <c r="K45" i="2"/>
  <c r="U45" i="2" s="1"/>
  <c r="K46" i="2"/>
  <c r="U46" i="2" s="1"/>
  <c r="K47" i="2"/>
  <c r="U47" i="2" s="1"/>
  <c r="K48" i="2"/>
  <c r="U48" i="2" s="1"/>
  <c r="K49" i="2"/>
  <c r="U49" i="2" s="1"/>
  <c r="K50" i="2"/>
  <c r="U50" i="2" s="1"/>
  <c r="K51" i="2"/>
  <c r="U51" i="2" s="1"/>
  <c r="K52" i="2"/>
  <c r="U52" i="2" s="1"/>
  <c r="K53" i="2"/>
  <c r="U53" i="2" s="1"/>
  <c r="K54" i="2"/>
  <c r="U54" i="2" s="1"/>
  <c r="K55" i="2"/>
  <c r="U55" i="2" s="1"/>
  <c r="K56" i="2"/>
  <c r="U56" i="2" s="1"/>
  <c r="K57" i="2"/>
  <c r="U57" i="2" s="1"/>
  <c r="K58" i="2"/>
  <c r="U58" i="2" s="1"/>
  <c r="K59" i="2"/>
  <c r="U59" i="2" s="1"/>
  <c r="K60" i="2"/>
  <c r="U60" i="2" s="1"/>
  <c r="K61" i="2"/>
  <c r="U61" i="2" s="1"/>
  <c r="K62" i="2"/>
  <c r="U62" i="2" s="1"/>
  <c r="K63" i="2"/>
  <c r="U63" i="2" s="1"/>
  <c r="K64" i="2"/>
  <c r="U64" i="2" s="1"/>
  <c r="K65" i="2"/>
  <c r="U65" i="2" s="1"/>
  <c r="K66" i="2"/>
  <c r="U66" i="2" s="1"/>
  <c r="K67" i="2"/>
  <c r="U67" i="2" s="1"/>
  <c r="K68" i="2"/>
  <c r="U68" i="2" s="1"/>
  <c r="K69" i="2"/>
  <c r="U69" i="2" s="1"/>
  <c r="K70" i="2"/>
  <c r="U70" i="2" s="1"/>
  <c r="K71" i="2"/>
  <c r="U71" i="2" s="1"/>
  <c r="K72" i="2"/>
  <c r="U72" i="2" s="1"/>
  <c r="K73" i="2"/>
  <c r="U73" i="2" s="1"/>
  <c r="K74" i="2"/>
  <c r="U74" i="2" s="1"/>
  <c r="K75" i="2"/>
  <c r="U75" i="2" s="1"/>
  <c r="K76" i="2"/>
  <c r="U76" i="2" s="1"/>
  <c r="K77" i="2"/>
  <c r="U77" i="2" s="1"/>
  <c r="K78" i="2"/>
  <c r="U78" i="2" s="1"/>
  <c r="K79" i="2"/>
  <c r="U79" i="2" s="1"/>
  <c r="K80" i="2"/>
  <c r="U80" i="2" s="1"/>
  <c r="K81" i="2"/>
  <c r="U81" i="2" s="1"/>
  <c r="K82" i="2"/>
  <c r="U82" i="2" s="1"/>
  <c r="K83" i="2"/>
  <c r="U83" i="2" s="1"/>
  <c r="K84" i="2"/>
  <c r="U84" i="2" s="1"/>
  <c r="K86" i="2"/>
  <c r="U86" i="2" s="1"/>
  <c r="K87" i="2"/>
  <c r="U87" i="2" s="1"/>
  <c r="K88" i="2"/>
  <c r="U88" i="2" s="1"/>
  <c r="K89" i="2"/>
  <c r="U89" i="2" s="1"/>
  <c r="K90" i="2"/>
  <c r="U90" i="2" s="1"/>
  <c r="K91" i="2"/>
  <c r="U91" i="2" s="1"/>
  <c r="K92" i="2"/>
  <c r="U92" i="2" s="1"/>
  <c r="K93" i="2"/>
  <c r="U93" i="2" s="1"/>
  <c r="K96" i="2"/>
  <c r="U96" i="2" s="1"/>
  <c r="K97" i="2"/>
  <c r="U97" i="2" s="1"/>
  <c r="G8" i="3"/>
  <c r="J8" i="3" s="1"/>
  <c r="G9" i="3"/>
  <c r="J9" i="3" s="1"/>
  <c r="G10" i="3"/>
  <c r="J10" i="3" s="1"/>
  <c r="G11" i="3"/>
  <c r="J11" i="3" s="1"/>
  <c r="G13" i="3"/>
  <c r="J13" i="3" s="1"/>
  <c r="G14" i="3"/>
  <c r="J14" i="3" s="1"/>
  <c r="G15" i="3"/>
  <c r="J15" i="3" s="1"/>
  <c r="G16" i="3"/>
  <c r="J16" i="3" s="1"/>
  <c r="G17" i="3"/>
  <c r="J17" i="3" s="1"/>
  <c r="G18" i="3"/>
  <c r="J18" i="3" s="1"/>
  <c r="G19" i="3"/>
  <c r="J19" i="3" s="1"/>
  <c r="G20" i="3"/>
  <c r="J20" i="3" s="1"/>
  <c r="G21" i="3"/>
  <c r="J21" i="3" s="1"/>
  <c r="G22" i="3"/>
  <c r="J22" i="3" s="1"/>
  <c r="G23" i="3"/>
  <c r="J23" i="3" s="1"/>
  <c r="G24" i="3"/>
  <c r="J24" i="3" s="1"/>
  <c r="G25" i="3"/>
  <c r="J25" i="3" s="1"/>
  <c r="G26" i="3"/>
  <c r="J26" i="3" s="1"/>
  <c r="G27" i="3"/>
  <c r="J27" i="3" s="1"/>
  <c r="G28" i="3"/>
  <c r="J28" i="3" s="1"/>
  <c r="G29" i="3"/>
  <c r="J29" i="3" s="1"/>
  <c r="G30" i="3"/>
  <c r="J30" i="3" s="1"/>
  <c r="G5" i="4"/>
  <c r="J5" i="5"/>
  <c r="G7" i="5"/>
  <c r="G5" i="6"/>
  <c r="G6" i="6"/>
  <c r="J6" i="6" s="1"/>
  <c r="G7" i="6"/>
  <c r="J7" i="6" s="1"/>
  <c r="E5" i="7"/>
  <c r="F5" i="7"/>
  <c r="V7" i="7"/>
  <c r="C5" i="8"/>
  <c r="D5" i="8"/>
  <c r="E5" i="8"/>
  <c r="F5" i="8"/>
  <c r="L5" i="8"/>
  <c r="M5" i="8"/>
  <c r="N5" i="8"/>
  <c r="O5" i="8"/>
  <c r="U6" i="8"/>
  <c r="C5" i="9"/>
  <c r="D5" i="9"/>
  <c r="E5" i="9"/>
  <c r="F5" i="9"/>
  <c r="L5" i="9"/>
  <c r="M5" i="9"/>
  <c r="N5" i="9"/>
  <c r="O5" i="9"/>
  <c r="G6" i="9"/>
  <c r="J6" i="9" s="1"/>
  <c r="P6" i="9"/>
  <c r="T6" i="9" s="1"/>
  <c r="U6" i="9"/>
  <c r="G7" i="9"/>
  <c r="J7" i="9" s="1"/>
  <c r="P7" i="9"/>
  <c r="U7" i="9"/>
  <c r="G8" i="9"/>
  <c r="J8" i="9" s="1"/>
  <c r="P8" i="9"/>
  <c r="S8" i="9"/>
  <c r="U8" i="9"/>
  <c r="C5" i="10"/>
  <c r="D5" i="10"/>
  <c r="E5" i="10"/>
  <c r="F5" i="10"/>
  <c r="L5" i="10"/>
  <c r="M5" i="10"/>
  <c r="N5" i="10"/>
  <c r="O5" i="10"/>
  <c r="D7" i="11"/>
  <c r="E7" i="11"/>
  <c r="G7" i="11"/>
  <c r="I7" i="11"/>
  <c r="J7" i="11"/>
  <c r="K7" i="11"/>
  <c r="N7" i="11"/>
  <c r="B5" i="12"/>
  <c r="C5" i="12"/>
  <c r="E5" i="12"/>
  <c r="F5" i="12"/>
  <c r="D6" i="12"/>
  <c r="J6" i="12" s="1"/>
  <c r="G6" i="12"/>
  <c r="D7" i="12"/>
  <c r="G7" i="12"/>
  <c r="H7" i="12"/>
  <c r="I7" i="12"/>
  <c r="D8" i="12"/>
  <c r="G8" i="12"/>
  <c r="H8" i="12"/>
  <c r="I8" i="12"/>
  <c r="D9" i="12"/>
  <c r="J9" i="12" s="1"/>
  <c r="G9" i="12"/>
  <c r="H9" i="12"/>
  <c r="I9" i="12"/>
  <c r="D10" i="12"/>
  <c r="J10" i="12" s="1"/>
  <c r="G10" i="12"/>
  <c r="H10" i="12"/>
  <c r="I10" i="12"/>
  <c r="D13" i="12"/>
  <c r="G13" i="12"/>
  <c r="H13" i="12"/>
  <c r="I13" i="12"/>
  <c r="AF26" i="11"/>
  <c r="P85" i="11"/>
  <c r="P22" i="11"/>
  <c r="P14" i="11"/>
  <c r="T67" i="7"/>
  <c r="T63" i="7"/>
  <c r="T55" i="7"/>
  <c r="T43" i="7"/>
  <c r="T39" i="7"/>
  <c r="V23" i="7"/>
  <c r="J139" i="7"/>
  <c r="J8" i="10"/>
  <c r="T29" i="7"/>
  <c r="G5" i="10"/>
  <c r="V131" i="7"/>
  <c r="V107" i="7"/>
  <c r="T10" i="7"/>
  <c r="V10" i="7"/>
  <c r="T17" i="7"/>
  <c r="J6" i="5"/>
  <c r="V124" i="7"/>
  <c r="V69" i="7"/>
  <c r="T20" i="7"/>
  <c r="T31" i="7"/>
  <c r="T19" i="7"/>
  <c r="T9" i="9"/>
  <c r="V111" i="7"/>
  <c r="V68" i="7"/>
  <c r="T102" i="7"/>
  <c r="T71" i="7"/>
  <c r="T141" i="7"/>
  <c r="T53" i="7"/>
  <c r="T108" i="7"/>
  <c r="T126" i="7"/>
  <c r="T65" i="7"/>
  <c r="V77" i="7"/>
  <c r="AF10" i="11" l="1"/>
  <c r="W7" i="11"/>
  <c r="P99" i="11"/>
  <c r="AE10" i="11"/>
  <c r="AG39" i="11"/>
  <c r="AG36" i="11"/>
  <c r="AG24" i="11"/>
  <c r="P24" i="11"/>
  <c r="J7" i="5"/>
  <c r="G4" i="5"/>
  <c r="P5" i="10"/>
  <c r="P100" i="11"/>
  <c r="AE50" i="11"/>
  <c r="AH50" i="11" s="1"/>
  <c r="AE57" i="11"/>
  <c r="AH57" i="11" s="1"/>
  <c r="AE45" i="11"/>
  <c r="AH45" i="11" s="1"/>
  <c r="AE33" i="11"/>
  <c r="AE21" i="11"/>
  <c r="AH21" i="11" s="1"/>
  <c r="AG58" i="11"/>
  <c r="AE26" i="11"/>
  <c r="S6" i="9"/>
  <c r="V6" i="9" s="1"/>
  <c r="J5" i="6"/>
  <c r="G4" i="6"/>
  <c r="S152" i="7"/>
  <c r="P5" i="7"/>
  <c r="J8" i="12"/>
  <c r="T159" i="7"/>
  <c r="J159" i="7"/>
  <c r="V159" i="7" s="1"/>
  <c r="T157" i="7"/>
  <c r="J157" i="7"/>
  <c r="T156" i="7"/>
  <c r="J142" i="7"/>
  <c r="V142" i="7" s="1"/>
  <c r="T164" i="7"/>
  <c r="J164" i="7"/>
  <c r="V164" i="7" s="1"/>
  <c r="J141" i="7"/>
  <c r="V141" i="7" s="1"/>
  <c r="T162" i="7"/>
  <c r="J162" i="7"/>
  <c r="J138" i="7"/>
  <c r="V138" i="7" s="1"/>
  <c r="G5" i="8"/>
  <c r="J6" i="8"/>
  <c r="T154" i="7"/>
  <c r="J154" i="7"/>
  <c r="V154" i="7" s="1"/>
  <c r="T153" i="7"/>
  <c r="J153" i="7"/>
  <c r="V153" i="7" s="1"/>
  <c r="T152" i="7"/>
  <c r="J152" i="7"/>
  <c r="T23" i="7"/>
  <c r="T35" i="7"/>
  <c r="T95" i="7"/>
  <c r="T47" i="7"/>
  <c r="T11" i="7"/>
  <c r="T59" i="7"/>
  <c r="T100" i="7"/>
  <c r="T155" i="7"/>
  <c r="T119" i="7"/>
  <c r="T46" i="7"/>
  <c r="T12" i="7"/>
  <c r="T163" i="7"/>
  <c r="T84" i="7"/>
  <c r="T7" i="7"/>
  <c r="S7" i="7"/>
  <c r="T161" i="7"/>
  <c r="T151" i="7"/>
  <c r="T115" i="7"/>
  <c r="T60" i="7"/>
  <c r="S33" i="7"/>
  <c r="V33" i="7" s="1"/>
  <c r="T139" i="7"/>
  <c r="T48" i="7"/>
  <c r="T24" i="7"/>
  <c r="T94" i="7"/>
  <c r="T76" i="7"/>
  <c r="T36" i="7"/>
  <c r="T127" i="7"/>
  <c r="T90" i="7"/>
  <c r="T70" i="7"/>
  <c r="T75" i="7"/>
  <c r="S75" i="7"/>
  <c r="V151" i="7"/>
  <c r="V161" i="7"/>
  <c r="V143" i="7"/>
  <c r="AE58" i="11"/>
  <c r="AE81" i="11"/>
  <c r="AH81" i="11" s="1"/>
  <c r="AE80" i="11"/>
  <c r="AH80" i="11" s="1"/>
  <c r="AE44" i="11"/>
  <c r="AH44" i="11" s="1"/>
  <c r="AE68" i="11"/>
  <c r="AH68" i="11" s="1"/>
  <c r="AG64" i="11"/>
  <c r="AG76" i="11"/>
  <c r="AG52" i="11"/>
  <c r="AG15" i="11"/>
  <c r="AG30" i="11"/>
  <c r="AG11" i="11"/>
  <c r="P58" i="11"/>
  <c r="AG92" i="11"/>
  <c r="AF102" i="11"/>
  <c r="T7" i="10"/>
  <c r="G5" i="12"/>
  <c r="I5" i="12"/>
  <c r="AE90" i="11"/>
  <c r="AE78" i="11"/>
  <c r="AE54" i="11"/>
  <c r="AE102" i="11"/>
  <c r="AE65" i="11"/>
  <c r="AE53" i="11"/>
  <c r="AH53" i="11" s="1"/>
  <c r="AE41" i="11"/>
  <c r="AH41" i="11" s="1"/>
  <c r="AE29" i="11"/>
  <c r="AH29" i="11" s="1"/>
  <c r="AE103" i="11"/>
  <c r="AH103" i="11" s="1"/>
  <c r="AE24" i="11"/>
  <c r="AE27" i="11"/>
  <c r="AE87" i="11"/>
  <c r="AH87" i="11" s="1"/>
  <c r="AE82" i="11"/>
  <c r="AH82" i="11" s="1"/>
  <c r="AE46" i="11"/>
  <c r="AH46" i="11" s="1"/>
  <c r="AE34" i="11"/>
  <c r="AH34" i="11" s="1"/>
  <c r="AG41" i="11"/>
  <c r="AG102" i="11"/>
  <c r="AG65" i="11"/>
  <c r="AG71" i="11"/>
  <c r="AG47" i="11"/>
  <c r="AE100" i="11"/>
  <c r="AE75" i="11"/>
  <c r="AH75" i="11" s="1"/>
  <c r="AG16" i="11"/>
  <c r="AG100" i="11"/>
  <c r="AG87" i="11"/>
  <c r="AE30" i="11"/>
  <c r="AH30" i="11" s="1"/>
  <c r="AE88" i="11"/>
  <c r="AH88" i="11" s="1"/>
  <c r="AE76" i="11"/>
  <c r="AE15" i="11"/>
  <c r="AE39" i="11"/>
  <c r="AF75" i="11"/>
  <c r="AE16" i="11"/>
  <c r="AE40" i="11"/>
  <c r="AE64" i="11"/>
  <c r="AG53" i="11"/>
  <c r="P36" i="11"/>
  <c r="AG74" i="11"/>
  <c r="P47" i="11"/>
  <c r="AG13" i="11"/>
  <c r="AG83" i="11"/>
  <c r="AF98" i="11"/>
  <c r="AF99" i="11"/>
  <c r="G5" i="9"/>
  <c r="P5" i="9"/>
  <c r="T110" i="7"/>
  <c r="T61" i="7"/>
  <c r="V61" i="7"/>
  <c r="T109" i="7"/>
  <c r="T96" i="7"/>
  <c r="T62" i="7"/>
  <c r="T120" i="7"/>
  <c r="V120" i="7"/>
  <c r="T38" i="7"/>
  <c r="V38" i="7"/>
  <c r="V152" i="7"/>
  <c r="T26" i="7"/>
  <c r="V26" i="7"/>
  <c r="T158" i="7"/>
  <c r="T147" i="7"/>
  <c r="T51" i="7"/>
  <c r="V51" i="7"/>
  <c r="G4" i="4"/>
  <c r="G4" i="3"/>
  <c r="J13" i="12"/>
  <c r="H5" i="12"/>
  <c r="D5" i="12"/>
  <c r="J5" i="12" s="1"/>
  <c r="J7" i="12"/>
  <c r="AG34" i="11"/>
  <c r="AG32" i="11"/>
  <c r="AE97" i="11"/>
  <c r="AG79" i="11"/>
  <c r="AG67" i="11"/>
  <c r="AG55" i="11"/>
  <c r="AG101" i="11"/>
  <c r="AG40" i="11"/>
  <c r="AG94" i="11"/>
  <c r="AE86" i="11"/>
  <c r="AE98" i="11"/>
  <c r="AE73" i="11"/>
  <c r="AE11" i="11"/>
  <c r="AH11" i="11" s="1"/>
  <c r="AE35" i="11"/>
  <c r="AH35" i="11" s="1"/>
  <c r="AF103" i="11"/>
  <c r="P98" i="11"/>
  <c r="P71" i="11"/>
  <c r="AE25" i="11"/>
  <c r="AH25" i="11" s="1"/>
  <c r="AG85" i="11"/>
  <c r="AG25" i="11"/>
  <c r="AG12" i="11"/>
  <c r="AE83" i="11"/>
  <c r="AH83" i="11" s="1"/>
  <c r="AE36" i="11"/>
  <c r="AG72" i="11"/>
  <c r="AE32" i="11"/>
  <c r="AE20" i="11"/>
  <c r="AH20" i="11" s="1"/>
  <c r="AE77" i="11"/>
  <c r="AH77" i="11" s="1"/>
  <c r="AG27" i="11"/>
  <c r="AG88" i="11"/>
  <c r="AE94" i="11"/>
  <c r="P64" i="11"/>
  <c r="AF36" i="11"/>
  <c r="AG73" i="11"/>
  <c r="AG14" i="11"/>
  <c r="AG23" i="11"/>
  <c r="AG10" i="11"/>
  <c r="AE69" i="11"/>
  <c r="AH69" i="11" s="1"/>
  <c r="AE13" i="11"/>
  <c r="AH13" i="11" s="1"/>
  <c r="P40" i="11"/>
  <c r="AE48" i="11"/>
  <c r="AH48" i="11" s="1"/>
  <c r="AG84" i="11"/>
  <c r="AG37" i="11"/>
  <c r="AG22" i="11"/>
  <c r="P39" i="11"/>
  <c r="P52" i="11"/>
  <c r="AE72" i="11"/>
  <c r="AH72" i="11" s="1"/>
  <c r="P101" i="11"/>
  <c r="AG95" i="11"/>
  <c r="AG91" i="11"/>
  <c r="AE79" i="11"/>
  <c r="AE67" i="11"/>
  <c r="AE55" i="11"/>
  <c r="AE43" i="11"/>
  <c r="AH43" i="11" s="1"/>
  <c r="AE66" i="11"/>
  <c r="AE42" i="11"/>
  <c r="AH42" i="11" s="1"/>
  <c r="AE31" i="11"/>
  <c r="AF83" i="11"/>
  <c r="AE85" i="11"/>
  <c r="AH85" i="11" s="1"/>
  <c r="AG33" i="11"/>
  <c r="AG105" i="11"/>
  <c r="AG93" i="11"/>
  <c r="AE89" i="11"/>
  <c r="AH89" i="11" s="1"/>
  <c r="AE101" i="11"/>
  <c r="AE17" i="11"/>
  <c r="AH17" i="11" s="1"/>
  <c r="AF13" i="11"/>
  <c r="P76" i="11"/>
  <c r="AG78" i="11"/>
  <c r="AG66" i="11"/>
  <c r="AG54" i="11"/>
  <c r="AG42" i="11"/>
  <c r="AG31" i="11"/>
  <c r="AG75" i="11"/>
  <c r="AE63" i="11"/>
  <c r="AH63" i="11" s="1"/>
  <c r="AE84" i="11"/>
  <c r="AH95" i="11"/>
  <c r="P104" i="11"/>
  <c r="P97" i="11"/>
  <c r="H7" i="11"/>
  <c r="AE91" i="11"/>
  <c r="AH91" i="11" s="1"/>
  <c r="P33" i="11"/>
  <c r="AH33" i="11" s="1"/>
  <c r="AF105" i="11"/>
  <c r="AE92" i="11"/>
  <c r="AH92" i="11" s="1"/>
  <c r="AG18" i="11"/>
  <c r="AG21" i="11"/>
  <c r="AG103" i="11"/>
  <c r="AF66" i="11"/>
  <c r="AF94" i="11"/>
  <c r="AG29" i="11"/>
  <c r="AH74" i="11"/>
  <c r="P54" i="11"/>
  <c r="AF104" i="11"/>
  <c r="AE23" i="11"/>
  <c r="AH23" i="11" s="1"/>
  <c r="P55" i="11"/>
  <c r="P32" i="11"/>
  <c r="P66" i="11"/>
  <c r="P94" i="11"/>
  <c r="AG63" i="11"/>
  <c r="AG17" i="11"/>
  <c r="AE19" i="11"/>
  <c r="AH19" i="11" s="1"/>
  <c r="AE56" i="11"/>
  <c r="AH56" i="11" s="1"/>
  <c r="AE22" i="11"/>
  <c r="AH22" i="11" s="1"/>
  <c r="AF97" i="11"/>
  <c r="P84" i="11"/>
  <c r="P67" i="11"/>
  <c r="AG51" i="11"/>
  <c r="P102" i="11"/>
  <c r="AG99" i="11"/>
  <c r="P105" i="11"/>
  <c r="AH14" i="11"/>
  <c r="AG50" i="11"/>
  <c r="P65" i="11"/>
  <c r="AH26" i="11"/>
  <c r="AG89" i="11"/>
  <c r="AG62" i="11"/>
  <c r="AG28" i="11"/>
  <c r="AG57" i="11"/>
  <c r="AG77" i="11"/>
  <c r="AF25" i="11"/>
  <c r="AG49" i="11"/>
  <c r="AG38" i="11"/>
  <c r="AE52" i="11"/>
  <c r="AG104" i="11"/>
  <c r="AG90" i="11"/>
  <c r="AG43" i="11"/>
  <c r="AG61" i="11"/>
  <c r="AE47" i="11"/>
  <c r="AG35" i="11"/>
  <c r="P79" i="11"/>
  <c r="AG81" i="11"/>
  <c r="AG60" i="11"/>
  <c r="AG44" i="11"/>
  <c r="AG20" i="11"/>
  <c r="AF20" i="11"/>
  <c r="AG69" i="11"/>
  <c r="AG98" i="11"/>
  <c r="AG86" i="11"/>
  <c r="AG82" i="11"/>
  <c r="AG59" i="11"/>
  <c r="AE62" i="11"/>
  <c r="AH62" i="11" s="1"/>
  <c r="P31" i="11"/>
  <c r="AF42" i="11"/>
  <c r="AG56" i="11"/>
  <c r="AG45" i="11"/>
  <c r="AG97" i="11"/>
  <c r="AG70" i="11"/>
  <c r="AG46" i="11"/>
  <c r="AE61" i="11"/>
  <c r="AH61" i="11" s="1"/>
  <c r="AE71" i="11"/>
  <c r="AE60" i="11"/>
  <c r="AH60" i="11" s="1"/>
  <c r="AE37" i="11"/>
  <c r="AH37" i="11" s="1"/>
  <c r="P90" i="11"/>
  <c r="AF38" i="11"/>
  <c r="AE38" i="11"/>
  <c r="AH38" i="11" s="1"/>
  <c r="AG26" i="11"/>
  <c r="P16" i="11"/>
  <c r="AF92" i="11"/>
  <c r="P27" i="11"/>
  <c r="AF55" i="11"/>
  <c r="AE28" i="11"/>
  <c r="AH28" i="11" s="1"/>
  <c r="AE12" i="11"/>
  <c r="AH12" i="11" s="1"/>
  <c r="AE93" i="11"/>
  <c r="AH93" i="11" s="1"/>
  <c r="P78" i="11"/>
  <c r="AH78" i="11" s="1"/>
  <c r="AE105" i="11"/>
  <c r="AE99" i="11"/>
  <c r="AH99" i="11" s="1"/>
  <c r="AG80" i="11"/>
  <c r="P49" i="11"/>
  <c r="AG68" i="11"/>
  <c r="AE49" i="11"/>
  <c r="AE18" i="11"/>
  <c r="AH18" i="11" s="1"/>
  <c r="AF101" i="11"/>
  <c r="AF71" i="11"/>
  <c r="AF91" i="11"/>
  <c r="P86" i="11"/>
  <c r="AE51" i="11"/>
  <c r="AH51" i="11" s="1"/>
  <c r="P73" i="11"/>
  <c r="AF58" i="11"/>
  <c r="AF44" i="11"/>
  <c r="AE104" i="11"/>
  <c r="O7" i="11"/>
  <c r="AF100" i="11"/>
  <c r="AF22" i="11"/>
  <c r="AF69" i="11"/>
  <c r="AE59" i="11"/>
  <c r="AH59" i="11" s="1"/>
  <c r="AF45" i="11"/>
  <c r="AF52" i="11"/>
  <c r="AG19" i="11"/>
  <c r="AE70" i="11"/>
  <c r="AH70" i="11" s="1"/>
  <c r="AF54" i="11"/>
  <c r="AG48" i="11"/>
  <c r="P15" i="11"/>
  <c r="V7" i="10"/>
  <c r="V8" i="10"/>
  <c r="T8" i="10"/>
  <c r="V6" i="10"/>
  <c r="V9" i="10"/>
  <c r="T6" i="10"/>
  <c r="T9" i="10"/>
  <c r="V8" i="9"/>
  <c r="S7" i="9"/>
  <c r="V7" i="9" s="1"/>
  <c r="V9" i="9"/>
  <c r="T7" i="9"/>
  <c r="T8" i="9"/>
  <c r="V9" i="8"/>
  <c r="T9" i="8"/>
  <c r="V8" i="8"/>
  <c r="T8" i="8"/>
  <c r="T7" i="8"/>
  <c r="V7" i="8"/>
  <c r="T6" i="8"/>
  <c r="P5" i="8"/>
  <c r="V6" i="8"/>
  <c r="V160" i="7"/>
  <c r="V150" i="7"/>
  <c r="V84" i="7"/>
  <c r="V9" i="7"/>
  <c r="V58" i="7"/>
  <c r="V34" i="7"/>
  <c r="V55" i="7"/>
  <c r="T148" i="7"/>
  <c r="V146" i="7"/>
  <c r="T136" i="7"/>
  <c r="V135" i="7"/>
  <c r="V32" i="7"/>
  <c r="V134" i="7"/>
  <c r="T86" i="7"/>
  <c r="T13" i="7"/>
  <c r="V30" i="7"/>
  <c r="T134" i="7"/>
  <c r="T112" i="7"/>
  <c r="V56" i="7"/>
  <c r="V29" i="7"/>
  <c r="V40" i="7"/>
  <c r="T14" i="7"/>
  <c r="V72" i="7"/>
  <c r="V35" i="7"/>
  <c r="T25" i="7"/>
  <c r="V13" i="7"/>
  <c r="V25" i="7"/>
  <c r="V136" i="7"/>
  <c r="V102" i="7"/>
  <c r="V8" i="7"/>
  <c r="T124" i="7"/>
  <c r="V129" i="7"/>
  <c r="T143" i="7"/>
  <c r="V140" i="7"/>
  <c r="V147" i="7"/>
  <c r="T138" i="7"/>
  <c r="V156" i="7"/>
  <c r="V74" i="7"/>
  <c r="V73" i="7"/>
  <c r="V165" i="7"/>
  <c r="V21" i="7"/>
  <c r="V162" i="7"/>
  <c r="T145" i="7"/>
  <c r="T73" i="7"/>
  <c r="V42" i="7"/>
  <c r="V85" i="7"/>
  <c r="V62" i="7"/>
  <c r="T144" i="7"/>
  <c r="V157" i="7"/>
  <c r="T50" i="7"/>
  <c r="V80" i="7"/>
  <c r="V59" i="7"/>
  <c r="T49" i="7"/>
  <c r="V112" i="7"/>
  <c r="V86" i="7"/>
  <c r="V118" i="7"/>
  <c r="V133" i="7"/>
  <c r="V121" i="7"/>
  <c r="V145" i="7"/>
  <c r="T27" i="7"/>
  <c r="T132" i="7"/>
  <c r="T121" i="7"/>
  <c r="V97" i="7"/>
  <c r="V78" i="7"/>
  <c r="T37" i="7"/>
  <c r="V14" i="7"/>
  <c r="T15" i="7"/>
  <c r="V148" i="7"/>
  <c r="V70" i="7"/>
  <c r="V17" i="7"/>
  <c r="V139" i="7"/>
  <c r="V132" i="7"/>
  <c r="V104" i="7"/>
  <c r="V149" i="7"/>
  <c r="V82" i="7"/>
  <c r="T99" i="7"/>
  <c r="V92" i="7"/>
  <c r="V87" i="7"/>
  <c r="V37" i="7"/>
  <c r="V158" i="7"/>
  <c r="V115" i="7"/>
  <c r="V103" i="7"/>
  <c r="T97" i="7"/>
  <c r="V67" i="7"/>
  <c r="V49" i="7"/>
  <c r="V11" i="7"/>
  <c r="T130" i="7"/>
  <c r="V91" i="7"/>
  <c r="T85" i="7"/>
  <c r="T72" i="7"/>
  <c r="T54" i="7"/>
  <c r="T123" i="7"/>
  <c r="T150" i="7"/>
  <c r="V122" i="7"/>
  <c r="V90" i="7"/>
  <c r="T78" i="7"/>
  <c r="T42" i="7"/>
  <c r="V31" i="7"/>
  <c r="V19" i="7"/>
  <c r="V108" i="7"/>
  <c r="V48" i="7"/>
  <c r="V89" i="7"/>
  <c r="T34" i="7"/>
  <c r="V128" i="7"/>
  <c r="V101" i="7"/>
  <c r="V95" i="7"/>
  <c r="V63" i="7"/>
  <c r="V27" i="7"/>
  <c r="V22" i="7"/>
  <c r="V15" i="7"/>
  <c r="T133" i="7"/>
  <c r="V105" i="7"/>
  <c r="V83" i="7"/>
  <c r="V39" i="7"/>
  <c r="V60" i="7"/>
  <c r="T9" i="7"/>
  <c r="V100" i="7"/>
  <c r="V163" i="7"/>
  <c r="T117" i="7"/>
  <c r="V79" i="7"/>
  <c r="V75" i="7"/>
  <c r="V41" i="7"/>
  <c r="T8" i="7"/>
  <c r="T83" i="7"/>
  <c r="T149" i="7"/>
  <c r="T74" i="7"/>
  <c r="V125" i="7"/>
  <c r="V116" i="7"/>
  <c r="T21" i="7"/>
  <c r="V123" i="7"/>
  <c r="V57" i="7"/>
  <c r="V28" i="7"/>
  <c r="V144" i="7"/>
  <c r="V66" i="7"/>
  <c r="V50" i="7"/>
  <c r="T160" i="7"/>
  <c r="T87" i="7"/>
  <c r="V36" i="7"/>
  <c r="T114" i="7"/>
  <c r="T142" i="7"/>
  <c r="V81" i="7"/>
  <c r="T146" i="7"/>
  <c r="V127" i="7"/>
  <c r="V119" i="7"/>
  <c r="V94" i="7"/>
  <c r="T135" i="7"/>
  <c r="V106" i="7"/>
  <c r="T122" i="7"/>
  <c r="V16" i="7"/>
  <c r="V155" i="7"/>
  <c r="V76" i="7"/>
  <c r="V64" i="7"/>
  <c r="V46" i="7"/>
  <c r="T30" i="7"/>
  <c r="V93" i="7"/>
  <c r="AH10" i="11" l="1"/>
  <c r="AE7" i="11"/>
  <c r="AH47" i="11"/>
  <c r="AH24" i="11"/>
  <c r="AH58" i="11"/>
  <c r="AH100" i="11"/>
  <c r="AH54" i="11"/>
  <c r="AH65" i="11"/>
  <c r="AH102" i="11"/>
  <c r="AH39" i="11"/>
  <c r="AH16" i="11"/>
  <c r="AH90" i="11"/>
  <c r="AH79" i="11"/>
  <c r="AH76" i="11"/>
  <c r="AH27" i="11"/>
  <c r="AH97" i="11"/>
  <c r="AH15" i="11"/>
  <c r="AH64" i="11"/>
  <c r="AH32" i="11"/>
  <c r="AH40" i="11"/>
  <c r="AH98" i="11"/>
  <c r="AH36" i="11"/>
  <c r="AH104" i="11"/>
  <c r="AH67" i="11"/>
  <c r="X7" i="2"/>
  <c r="AH73" i="11"/>
  <c r="AH94" i="11"/>
  <c r="AH84" i="11"/>
  <c r="AH101" i="11"/>
  <c r="AH86" i="11"/>
  <c r="AH71" i="11"/>
  <c r="AH66" i="11"/>
  <c r="AH105" i="11"/>
  <c r="AH55" i="11"/>
  <c r="AH52" i="11"/>
  <c r="AH31" i="11"/>
  <c r="AG7" i="11"/>
  <c r="AF7" i="11"/>
  <c r="AH49" i="11"/>
  <c r="P7" i="11"/>
  <c r="V110" i="7"/>
  <c r="V96" i="7"/>
  <c r="V109" i="7"/>
  <c r="AH7" i="11" l="1"/>
  <c r="C5" i="7"/>
  <c r="G166" i="7"/>
  <c r="T166" i="7" s="1"/>
  <c r="G5" i="7" l="1"/>
  <c r="J166" i="7"/>
  <c r="V16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ผู้สร้าง</author>
  </authors>
  <commentList>
    <comment ref="I50" authorId="0" shapeId="0" xr:uid="{2E28588F-B086-4FBB-8E87-59D176289B3E}">
      <text>
        <r>
          <rPr>
            <b/>
            <sz val="9"/>
            <color indexed="81"/>
            <rFont val="Tahoma"/>
            <family val="2"/>
          </rPr>
          <t xml:space="preserve">หลัง/คูหา
</t>
        </r>
      </text>
    </comment>
    <comment ref="I51" authorId="0" shapeId="0" xr:uid="{4801E463-796A-40F4-B705-0DC27607B444}">
      <text>
        <r>
          <rPr>
            <b/>
            <sz val="9"/>
            <color indexed="81"/>
            <rFont val="Tahoma"/>
            <family val="2"/>
          </rPr>
          <t xml:space="preserve">หลัง/คูหา
</t>
        </r>
      </text>
    </comment>
    <comment ref="I52" authorId="0" shapeId="0" xr:uid="{494EE85A-8A91-44C0-B298-95AD12DF01BA}">
      <text>
        <r>
          <rPr>
            <b/>
            <sz val="9"/>
            <color indexed="81"/>
            <rFont val="Tahoma"/>
            <family val="2"/>
          </rPr>
          <t xml:space="preserve">หลัง/คูหา
</t>
        </r>
      </text>
    </comment>
    <comment ref="I144" authorId="0" shapeId="0" xr:uid="{A678ED4C-AA0B-4CFE-8978-9571941D45A2}">
      <text>
        <r>
          <rPr>
            <b/>
            <sz val="9"/>
            <color indexed="81"/>
            <rFont val="Tahoma"/>
            <family val="2"/>
          </rPr>
          <t xml:space="preserve">จำนวนชม./คนการฝึกอบรม
</t>
        </r>
      </text>
    </comment>
    <comment ref="I151" authorId="0" shapeId="0" xr:uid="{7B5A3B88-7B83-42E8-A6C0-5C007FF70EFD}">
      <text>
        <r>
          <rPr>
            <b/>
            <sz val="9"/>
            <color indexed="81"/>
            <rFont val="Tahoma"/>
            <family val="2"/>
          </rPr>
          <t xml:space="preserve">เรื่อง/ปี
</t>
        </r>
      </text>
    </comment>
    <comment ref="I152" authorId="0" shapeId="0" xr:uid="{BA4B3B7C-3A92-4217-9399-ECF94859D2B7}">
      <text>
        <r>
          <rPr>
            <b/>
            <sz val="9"/>
            <color indexed="81"/>
            <rFont val="Tahoma"/>
            <family val="2"/>
          </rPr>
          <t xml:space="preserve">ครั้ง/ปี
</t>
        </r>
      </text>
    </comment>
    <comment ref="I161" authorId="0" shapeId="0" xr:uid="{8ED44245-465B-4366-9FA6-64A1F6CEF403}">
      <text>
        <r>
          <rPr>
            <b/>
            <sz val="9"/>
            <color indexed="81"/>
            <rFont val="Tahoma"/>
            <family val="2"/>
          </rPr>
          <t xml:space="preserve">จำนวนงานตรวจสอบ/คนวัน
</t>
        </r>
      </text>
    </comment>
    <comment ref="I162" authorId="0" shapeId="0" xr:uid="{1702867E-9ABD-4628-9C42-E64D60915214}">
      <text>
        <r>
          <rPr>
            <b/>
            <sz val="9"/>
            <color indexed="81"/>
            <rFont val="Tahoma"/>
            <family val="2"/>
          </rPr>
          <t xml:space="preserve">จำนวนงานตรวจสอบ/คนวัน
</t>
        </r>
      </text>
    </comment>
    <comment ref="I167" authorId="0" shapeId="0" xr:uid="{FB47492E-65CD-49F0-8053-813474CDE61E}">
      <text>
        <r>
          <rPr>
            <b/>
            <sz val="9"/>
            <color indexed="81"/>
            <rFont val="Tahoma"/>
            <family val="2"/>
          </rPr>
          <t>วงเงินที่ได้รับจัดสรร/ล้านบาท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ผู้สร้าง</author>
  </authors>
  <commentList>
    <comment ref="B83" authorId="0" shapeId="0" xr:uid="{21B3EC16-E7F7-4697-A87E-426576454B03}">
      <text>
        <r>
          <rPr>
            <b/>
            <sz val="9"/>
            <color indexed="81"/>
            <rFont val="Tahoma"/>
            <family val="2"/>
          </rPr>
          <t>รวมระหว่าง 2501 กับ 2502</t>
        </r>
      </text>
    </comment>
    <comment ref="B84" authorId="0" shapeId="0" xr:uid="{7CE57FC9-D9C7-47F0-BACF-B28E07881DDC}">
      <text>
        <r>
          <rPr>
            <b/>
            <sz val="9"/>
            <color indexed="81"/>
            <rFont val="Tahoma"/>
            <family val="2"/>
          </rPr>
          <t>รวมระหว่าง 2511 กับ 2512</t>
        </r>
      </text>
    </comment>
  </commentList>
</comments>
</file>

<file path=xl/sharedStrings.xml><?xml version="1.0" encoding="utf-8"?>
<sst xmlns="http://schemas.openxmlformats.org/spreadsheetml/2006/main" count="2365" uniqueCount="750">
  <si>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</si>
  <si>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</si>
  <si>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</si>
  <si>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</si>
  <si>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</si>
  <si>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 xml:space="preserve">          ค่าใช้จ่ายในระบบ GFMIS </t>
  </si>
  <si>
    <t xml:space="preserve">          รวมต้นทุนผลผลิต_</t>
  </si>
  <si>
    <t>ผลการเปรียบเทียบ</t>
  </si>
  <si>
    <t>กิจกรรมย่อย</t>
  </si>
  <si>
    <t>เงินใน งปม.</t>
  </si>
  <si>
    <t>เงินนอก งปม.</t>
  </si>
  <si>
    <t>ค่าเสื่อมราคา</t>
  </si>
  <si>
    <t>ต้นทุนรวม</t>
  </si>
  <si>
    <t>ปริมาณ</t>
  </si>
  <si>
    <t>หน่วยนับ</t>
  </si>
  <si>
    <t>ล้านบาท</t>
  </si>
  <si>
    <t>ฉบับ</t>
  </si>
  <si>
    <t>ราย</t>
  </si>
  <si>
    <t>เรื่อง</t>
  </si>
  <si>
    <t>ครั้ง</t>
  </si>
  <si>
    <t>ด้าน</t>
  </si>
  <si>
    <t>จำนวนเครื่องคอมพิวเตอร์</t>
  </si>
  <si>
    <t>ระบบ</t>
  </si>
  <si>
    <t>รายการ</t>
  </si>
  <si>
    <t>กิโลเมตร</t>
  </si>
  <si>
    <t>จำนวนบุคลากร</t>
  </si>
  <si>
    <t>(หน่วย : บาท)</t>
  </si>
  <si>
    <t>ศูนย์ต้นทุน</t>
  </si>
  <si>
    <t>5101</t>
  </si>
  <si>
    <t>5105</t>
  </si>
  <si>
    <t>5104</t>
  </si>
  <si>
    <t>5103</t>
  </si>
  <si>
    <t>5102</t>
  </si>
  <si>
    <t>อ5104</t>
  </si>
  <si>
    <t>อ5105</t>
  </si>
  <si>
    <t>อ5101</t>
  </si>
  <si>
    <t>อ5103</t>
  </si>
  <si>
    <t>ผลผลิตย่อย</t>
  </si>
  <si>
    <t>กิจกรรมหลัก</t>
  </si>
  <si>
    <t>ต้นทุนต่อหน่วย</t>
  </si>
  <si>
    <t>ผลผลิตหลัก</t>
  </si>
  <si>
    <t>ต้นทุนคงที่</t>
  </si>
  <si>
    <t>ต้นทุนผันแปร</t>
  </si>
  <si>
    <t xml:space="preserve">  (หน่วย : บาท)</t>
  </si>
  <si>
    <t>ต้นทุนทางอ้อม</t>
  </si>
  <si>
    <t>เหตุผล</t>
  </si>
  <si>
    <t>ค่าใช้จ่าย</t>
  </si>
  <si>
    <t>ต้นทุนต่อหน่วย เพิ่ม/(ลด) %</t>
  </si>
  <si>
    <t>ลำดับ</t>
  </si>
  <si>
    <t>ต้นทุนทางตรง</t>
  </si>
  <si>
    <t>รวมต้นทุนทางตรง</t>
  </si>
  <si>
    <t>รวมต้นทุนทางอ้อม</t>
  </si>
  <si>
    <t>ค่าใช้จ่ายบุคลากร (5101)</t>
  </si>
  <si>
    <t>ค่าใช้จ่ายด้านการฝึกอบรม (5102)</t>
  </si>
  <si>
    <t>ค่าใช้จ่ายเดินทาง (5103)</t>
  </si>
  <si>
    <t>ค่าตอบแทน ใช้สอยวัสดุ และค่าสาธารณูปโภค (5104)</t>
  </si>
  <si>
    <t>ค่าเสื่อมราคาและค่าตัดจำหน่าย (5105)</t>
  </si>
  <si>
    <t>ค่าใช้จ่ายเงินอุดหนุน (5107)</t>
  </si>
  <si>
    <t>#ศูนย์ต้นทุนหลัก</t>
  </si>
  <si>
    <t>#ศูนย์ต้นทุนสนับสนุน</t>
  </si>
  <si>
    <t>#กิจกรรมย่อยของหน่วยงานหลัก</t>
  </si>
  <si>
    <t>#กิจกรรมย่อยของหน่วยงานสนับสนุน</t>
  </si>
  <si>
    <t>#กิจกรรมย่อยหน่วยงานหลัก</t>
  </si>
  <si>
    <t>ต้นทุนรวม (y-1)</t>
  </si>
  <si>
    <t>เงินใน งปม. (y-1)</t>
  </si>
  <si>
    <t>เงินนอก งปม. (y-1)</t>
  </si>
  <si>
    <t>งบกลาง (y-1)</t>
  </si>
  <si>
    <t>ค่าเสื่อมราคา (y-1)</t>
  </si>
  <si>
    <t>ปริมาณ (y-1)</t>
  </si>
  <si>
    <t>หน่วยนับ (y-1)</t>
  </si>
  <si>
    <t>ต้นทุนต่อหน่วย (y-1)</t>
  </si>
  <si>
    <t>ต้นทุนรวม เพิ่ม/(ลด) %</t>
  </si>
  <si>
    <t>ต้นทุนคงที่ เพิ่ม/(ลด) %</t>
  </si>
  <si>
    <t>ต้นทุนผันแปร เพิ่ม/(ลด) %</t>
  </si>
  <si>
    <t>5101 (y-1)</t>
  </si>
  <si>
    <t>5105 (y-1)</t>
  </si>
  <si>
    <t>5106 (y-1)</t>
  </si>
  <si>
    <t>5104 (y-1)</t>
  </si>
  <si>
    <t>5103 (y-1)</t>
  </si>
  <si>
    <t>5102 (y-1)</t>
  </si>
  <si>
    <t>ค่าใช้จ่ายบุคลากร (ตรง)</t>
  </si>
  <si>
    <t>ค่าเสื่อมราคาและค่าตัดจำหน่าย (ตรง)</t>
  </si>
  <si>
    <t>ค่าตอบแทน ใช้สอยวัสดุ และสาธารณูปโภค (ตรง)</t>
  </si>
  <si>
    <t>ค่าใช้จ่ายเดินทาง (ตรง)</t>
  </si>
  <si>
    <t>ค่าใช้จ่ายด้านการฝึกอบรม (ตรง)</t>
  </si>
  <si>
    <t>ค่าใช้จ่ายอื่น (ตรง)</t>
  </si>
  <si>
    <t>ค่าตอบแทน ใช้สอยวัสดุ และสาธารณูปโภค (อ้อม)</t>
  </si>
  <si>
    <t>ค่าใช้จ่ายบุคลากร (อ้อม)</t>
  </si>
  <si>
    <t>ค่าเสื่อมราคาและค่าตัดจำหน่าย (อ้อม)</t>
  </si>
  <si>
    <t>ค่าใช้จ่ายเดินทาง (อ้อม)</t>
  </si>
  <si>
    <t>รวม (y-1)</t>
  </si>
  <si>
    <t>ค่าใช้จ่ายบุคลากร (คงที่) (y-1)</t>
  </si>
  <si>
    <t>ค่าเสื่อมราคาและค่าตัดจำหน่าย (คงที่) (y-1)</t>
  </si>
  <si>
    <t>ค่าใช้จ่ายอื่น (คงที่) (y-1)</t>
  </si>
  <si>
    <t>รวม (คงที่) (y-1)</t>
  </si>
  <si>
    <t>ค่าตอบแทน ใช้สอยวัสดุ และสาธารณูปโภค (ผันแปร) (y-1)</t>
  </si>
  <si>
    <t>ค่าใช้จ่ายเดินทาง (ผันแปร) (y-1)</t>
  </si>
  <si>
    <t>ค่าใช้จ่ายด้านการฝึกอบรม (ผันแปร) (y-1)</t>
  </si>
  <si>
    <t>ค่าใช้จ่ายอื่น (ผันแปร) (y-1)</t>
  </si>
  <si>
    <t>รวม (ผันแปร) (y-1)</t>
  </si>
  <si>
    <t>รวม (ผันแปร)</t>
  </si>
  <si>
    <t>ค่าใช้จ่ายอื่น (ผันแปร)</t>
  </si>
  <si>
    <t>ค่าใช้จ่ายด้านการฝึกอบรม (ผันแปร)</t>
  </si>
  <si>
    <t>ค่าใช้จ่ายเดินทาง (ผันแปร)</t>
  </si>
  <si>
    <t>ค่าตอบแทน ใช้สอยวัสดุ และสาธารณูปโภค (ผันแปร)</t>
  </si>
  <si>
    <t>รวม (คงที่)</t>
  </si>
  <si>
    <t>ค่าใช้จ่ายอื่น (คงที่)</t>
  </si>
  <si>
    <t>ค่าเสื่อมราคาและค่าตัดจำหน่าย (คงที่)</t>
  </si>
  <si>
    <t>ค่าใช้จ่ายบุคลากร (คงที่)</t>
  </si>
  <si>
    <t>ต้นทุนคงที่ (y-1)</t>
  </si>
  <si>
    <t>ต้นทุนผันแปร (y-1)</t>
  </si>
  <si>
    <t>รายการค่าใช้จ่าย</t>
  </si>
  <si>
    <t>บวก</t>
  </si>
  <si>
    <t>หัก</t>
  </si>
  <si>
    <t>รหัส</t>
  </si>
  <si>
    <t>ค่าใช้จ่ายดำเนินงานรักษาความมั่นคงของประเทศ (ตรง)</t>
  </si>
  <si>
    <t>ค่าใช้จ่ายเงินอุดหนุน (ตรง)</t>
  </si>
  <si>
    <t>ค่าใช้จ่ายอื่น (อ้อม)</t>
  </si>
  <si>
    <t>อ5102</t>
  </si>
  <si>
    <t>อ5106</t>
  </si>
  <si>
    <t>อ5107</t>
  </si>
  <si>
    <t>ค่าใช้จ่ายด้านการฝึกอบรม (อ้อม)</t>
  </si>
  <si>
    <t>ค่าใช้จ่ายดำเนินงานรักษาความมั่นคงของประเทศ (อ้อม)</t>
  </si>
  <si>
    <t>ค่าใช้จ่ายเงินอุดหนุน (อ้อม)</t>
  </si>
  <si>
    <t>ค่าใช้จ่ายดำเนินงานรักษาความมั่นคงของประเทศ (คงที่)</t>
  </si>
  <si>
    <t>ค่าใช้จ่ายเงินอุดหนุน (ผันแปร)</t>
  </si>
  <si>
    <r>
      <t xml:space="preserve"> </t>
    </r>
    <r>
      <rPr>
        <b/>
        <u/>
        <sz val="16"/>
        <rFont val="Angsana New"/>
        <family val="1"/>
      </rPr>
      <t>ตารางที่ 12</t>
    </r>
    <r>
      <rPr>
        <b/>
        <sz val="16"/>
        <rFont val="Angsana New"/>
        <family val="1"/>
      </rPr>
      <t xml:space="preserve"> รายงานเปรียบเทียบต้นทุนทางอ้อมตามลักษณะของต้นทุน (คงที่/ผันแปร) (ต่อ)</t>
    </r>
  </si>
  <si>
    <r>
      <rPr>
        <b/>
        <u/>
        <sz val="16"/>
        <rFont val="Angsana New"/>
        <family val="1"/>
      </rPr>
      <t xml:space="preserve"> ตารางที่ 12</t>
    </r>
    <r>
      <rPr>
        <b/>
        <sz val="16"/>
        <rFont val="Angsana New"/>
        <family val="1"/>
      </rPr>
      <t xml:space="preserve"> รายงานเปรียบเทียบต้นทุนทางอ้อมตามลักษณะของต้นทุน (คงที่/ผันแปร)</t>
    </r>
  </si>
  <si>
    <r>
      <rPr>
        <b/>
        <u/>
        <sz val="16"/>
        <rFont val="Angsana New"/>
        <family val="1"/>
      </rPr>
      <t>ตารางที่ 11</t>
    </r>
    <r>
      <rPr>
        <b/>
        <sz val="16"/>
        <rFont val="Angsana New"/>
        <family val="1"/>
      </rPr>
      <t xml:space="preserve">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 (ต่อ)</t>
    </r>
  </si>
  <si>
    <r>
      <t xml:space="preserve"> </t>
    </r>
    <r>
      <rPr>
        <b/>
        <u/>
        <sz val="16"/>
        <rFont val="Angsana New"/>
        <family val="1"/>
      </rPr>
      <t>ตารางที่ 10</t>
    </r>
    <r>
      <rPr>
        <b/>
        <sz val="16"/>
        <rFont val="Angsana New"/>
        <family val="1"/>
      </rPr>
      <t xml:space="preserve">  เปรียบเทียบผลการคำนวณต้นทุนผลผลิตหลักแยกตามแหล่งเงิน (ต่อ)</t>
    </r>
  </si>
  <si>
    <r>
      <t xml:space="preserve"> </t>
    </r>
    <r>
      <rPr>
        <b/>
        <u/>
        <sz val="16"/>
        <rFont val="Angsana New"/>
        <family val="1"/>
      </rPr>
      <t>ตารางที่ 10</t>
    </r>
    <r>
      <rPr>
        <b/>
        <sz val="16"/>
        <rFont val="Angsana New"/>
        <family val="1"/>
      </rPr>
      <t xml:space="preserve">  เปรียบเทียบผลการคำนวณต้นทุนผลผลิตหลักแยกตามแหล่งเงิน</t>
    </r>
  </si>
  <si>
    <r>
      <rPr>
        <b/>
        <u/>
        <sz val="16"/>
        <rFont val="Angsana New"/>
        <family val="1"/>
      </rPr>
      <t>ตารางที่ 9</t>
    </r>
    <r>
      <rPr>
        <b/>
        <sz val="16"/>
        <rFont val="Angsana New"/>
        <family val="1"/>
      </rPr>
      <t xml:space="preserve">  เปรียบเทียบผลการคำนวณต้นทุนกิจกรรมหลักแยกตามแหล่งเงิน (ต่อ)</t>
    </r>
  </si>
  <si>
    <r>
      <rPr>
        <b/>
        <u/>
        <sz val="16"/>
        <rFont val="Angsana New"/>
        <family val="1"/>
      </rPr>
      <t>ตารางที่ 9</t>
    </r>
    <r>
      <rPr>
        <b/>
        <sz val="16"/>
        <rFont val="Angsana New"/>
        <family val="1"/>
      </rPr>
      <t xml:space="preserve">  เปรียบเทียบผลการคำนวณต้นทุนกิจกรรมหลักแยกตามแหล่งเงิน</t>
    </r>
  </si>
  <si>
    <r>
      <t xml:space="preserve"> </t>
    </r>
    <r>
      <rPr>
        <b/>
        <u/>
        <sz val="16"/>
        <rFont val="Angsana New"/>
        <family val="1"/>
      </rPr>
      <t>ตารางที่ 8</t>
    </r>
    <r>
      <rPr>
        <b/>
        <sz val="16"/>
        <rFont val="Angsana New"/>
        <family val="1"/>
      </rPr>
      <t xml:space="preserve">  เปรียบเทียบผลการคำนวณต้นทุนผลผลิตย่อยแยกตามแหล่งเงิน (ต่อ)</t>
    </r>
  </si>
  <si>
    <r>
      <t xml:space="preserve"> </t>
    </r>
    <r>
      <rPr>
        <b/>
        <u/>
        <sz val="16"/>
        <rFont val="Angsana New"/>
        <family val="1"/>
      </rPr>
      <t>ตารางที่ 8</t>
    </r>
    <r>
      <rPr>
        <b/>
        <sz val="16"/>
        <rFont val="Angsana New"/>
        <family val="1"/>
      </rPr>
      <t xml:space="preserve">  เปรียบเทียบผลการคำนวณต้นทุนผลผลิตย่อยแยกตามแหล่งเงิน</t>
    </r>
  </si>
  <si>
    <r>
      <rPr>
        <b/>
        <u/>
        <sz val="16"/>
        <rFont val="Angsana New"/>
        <family val="1"/>
      </rPr>
      <t xml:space="preserve"> ตารางที่ 7</t>
    </r>
    <r>
      <rPr>
        <b/>
        <sz val="16"/>
        <rFont val="Angsana New"/>
        <family val="1"/>
      </rPr>
      <t xml:space="preserve"> เปรียบเทียบผลการคำนวณต้นทุนกิจกรรมย่อยแยกตามแหล่งเงิน</t>
    </r>
  </si>
  <si>
    <r>
      <rPr>
        <b/>
        <u/>
        <sz val="16"/>
        <color indexed="8"/>
        <rFont val="Angsana New"/>
        <family val="1"/>
      </rPr>
      <t xml:space="preserve">ตารางที่ 1 </t>
    </r>
    <r>
      <rPr>
        <b/>
        <sz val="16"/>
        <color indexed="8"/>
        <rFont val="Angsana New"/>
        <family val="1"/>
      </rPr>
      <t xml:space="preserve"> รายงานต้นทุนรวมของหน่วยงาน โดยแยกประเภทตามแหล่งของเงิน </t>
    </r>
  </si>
  <si>
    <r>
      <rPr>
        <b/>
        <u/>
        <sz val="16"/>
        <color indexed="8"/>
        <rFont val="Angsana New"/>
        <family val="1"/>
      </rPr>
      <t>หมายเหตุ</t>
    </r>
    <r>
      <rPr>
        <sz val="16"/>
        <color indexed="8"/>
        <rFont val="Angsana New"/>
        <family val="1"/>
      </rPr>
      <t xml:space="preserve"> : (อธิบายความแตกต่างระหว่างค่าใช้จ่ายในระบบ GFMIS และต้นทุนที่นำมาคำนวณต้นทุนผลผลิต)</t>
    </r>
  </si>
  <si>
    <r>
      <t xml:space="preserve">          </t>
    </r>
    <r>
      <rPr>
        <u/>
        <sz val="16"/>
        <color indexed="8"/>
        <rFont val="Angsana New"/>
        <family val="1"/>
      </rPr>
      <t>บวก</t>
    </r>
    <r>
      <rPr>
        <sz val="16"/>
        <color indexed="8"/>
        <rFont val="Angsana New"/>
        <family val="1"/>
      </rPr>
      <t xml:space="preserve"> ต้นทุนที่เกี่ยวข้องในการผลิตผลผลิต </t>
    </r>
  </si>
  <si>
    <r>
      <t xml:space="preserve">          </t>
    </r>
    <r>
      <rPr>
        <u/>
        <sz val="16"/>
        <color indexed="8"/>
        <rFont val="Angsana New"/>
        <family val="1"/>
      </rPr>
      <t>หัก</t>
    </r>
    <r>
      <rPr>
        <sz val="16"/>
        <color indexed="8"/>
        <rFont val="Angsana New"/>
        <family val="1"/>
      </rPr>
      <t xml:space="preserve"> ต้นทุนที่ไม่เกี่ยวข้องในการผลิตผลผลิต </t>
    </r>
  </si>
  <si>
    <t>total_a</t>
  </si>
  <si>
    <t>total_b</t>
  </si>
  <si>
    <t>กิจกรรมย่อย (y-1)</t>
  </si>
  <si>
    <t>ผลผลิตย่อย (y-1)</t>
  </si>
  <si>
    <t>กิจกรรมหลัก (y-1)</t>
  </si>
  <si>
    <t>ผลผลิตหลัก (y-1)</t>
  </si>
  <si>
    <t>การวิเคราะห์สาเหตุของการเปลี่ยนแปลงของต้นทุนต่อหน่วยผลผลิตย่อย</t>
  </si>
  <si>
    <t>การวิเคราะห์สาเหตุของการเปลี่ยนแปลงของต้นทุนต่อหน่วยกิจกรรมหลัก</t>
  </si>
  <si>
    <t>การวิเคราะห์สาเหตุของการเปลี่ยนแปลงของต้นทุนต่อหน่วยผลผลิตหลัก</t>
  </si>
  <si>
    <t>การวิเคราะห์สาเหตุของการเปลี่ยนแปลงของต้นทุนทางอ้อมตามค่าใช้จ่าย</t>
  </si>
  <si>
    <t>การวิเคราะห์สาเหตุของการเปลี่ยนแปลงของต้นทุนทางตรงตามศูนย์ต้นทุน</t>
  </si>
  <si>
    <t>รหัส (y-1)</t>
  </si>
  <si>
    <t>ศูนย์ต้นทุน (y-1)</t>
  </si>
  <si>
    <t>ปริมาณ เพิ่ม/(ลด) %</t>
  </si>
  <si>
    <t>ค่าใช้จ่ายบุคลากร (ผันแปร)</t>
  </si>
  <si>
    <t>บำนาญปกติ</t>
  </si>
  <si>
    <t>บำนาญพิเศษ</t>
  </si>
  <si>
    <t>เงินช่วยเหลือรายเดือนผู้รับเบี้ยหวัดบำนาญ</t>
  </si>
  <si>
    <t>เงินช่วยค่าครองชีพผู้รับเบี้ยหวัดบำนาญ</t>
  </si>
  <si>
    <t>เงินบำเหน็จ</t>
  </si>
  <si>
    <t>เงินบำเหน็จตกทอด</t>
  </si>
  <si>
    <t>เงินบำเหน็จดำรงชีพ</t>
  </si>
  <si>
    <t>เงินช่วยพิเศษกรณีผู้รับบำนาญตาย</t>
  </si>
  <si>
    <t>บำเหน็จรายเดือนสำหรับการเบิกเงินบำเหน็จลูกจ้าง</t>
  </si>
  <si>
    <t>เงินช่วยการศึกษาบุตร</t>
  </si>
  <si>
    <t>ค่ารักษาพยาบาลผู้ป่วยนอก-รพ.รัฐ-เบี้ยหวัด/บำนาญ</t>
  </si>
  <si>
    <t>ค่ารักษาพยาบาลผู้ป่วยใน-รพ.รัฐ-เบี้ยหวัด/บำนาญ</t>
  </si>
  <si>
    <t>ค่ารักษาพยาบาลผู้ป่วยนอก-รพ.เอกชน-เบี้ยหวัด/บำนาญ</t>
  </si>
  <si>
    <t>ค่ารักษาพยาบาลผู้ป่วยใน-รพ.เอกชน-เบี้ยหวัด/บำนาญ</t>
  </si>
  <si>
    <t>TE-หน่วยงานส่งเงินเบิกเกินส่งคืนให้กรมบัญชีกลาง</t>
  </si>
  <si>
    <t>TE-หน่วยงานโอนเงินนอกงบประมาณให้กรมบัญชีกลาง</t>
  </si>
  <si>
    <t>TE-หน่วยงานโอนเงินรายได้แผ่นดินให้กรมบัญชีกลาง</t>
  </si>
  <si>
    <t>TE-ปรับเงินฝากคลัง</t>
  </si>
  <si>
    <t>TE-หน่วยงานโอนเงินให้หน่วยงานอื่น</t>
  </si>
  <si>
    <t>TE-รายได้แผ่นดินรอนำส่งคลัง</t>
  </si>
  <si>
    <t>TE-ภายในกรมเดียวกัน</t>
  </si>
  <si>
    <t>กองพัฒนาและบำรุงรักษาอาคารราชพัสดุ</t>
  </si>
  <si>
    <t>กองกษาปณ์</t>
  </si>
  <si>
    <t>กองส่งเสริมและพัฒนาทรัพย์สินมีค่าของรัฐ</t>
  </si>
  <si>
    <t>กองบริหารเงินตรา</t>
  </si>
  <si>
    <t>กองเทคโนโลยีการสำรวจและฐานข้อมูลที่ราชพัสดุ</t>
  </si>
  <si>
    <t>กองบริหารที่ราชพัสดุกรุงเทพมหานคร</t>
  </si>
  <si>
    <t>กองบริหารที่ราชพัสดุภูมิภาค</t>
  </si>
  <si>
    <t>กองประเมินราคาทรัพย์สิน</t>
  </si>
  <si>
    <t>กองพัฒนาธุรกิจและศักยภาพที่ราชพัสดุ</t>
  </si>
  <si>
    <t>สำนักงานธนารักษ์พื้นที่นนทบุรี</t>
  </si>
  <si>
    <t>สำนักงานธนารักษ์พื้นที่ปทุมธานี</t>
  </si>
  <si>
    <t>สำนักงานธนารักษ์พื้นที่อยุธยา</t>
  </si>
  <si>
    <t>สำนักงานธนารักษ์พื้นที่อ่างทอง</t>
  </si>
  <si>
    <t>สำนักงานธนารักษ์พื้นที่ลพบุรี</t>
  </si>
  <si>
    <t>สำนักงานธนารักษ์พื้นที่สิงห์บุรี</t>
  </si>
  <si>
    <t>สำนักงานธนารักษ์พื้นที่ชัยนาท</t>
  </si>
  <si>
    <t>สำนักงานธนารักษ์พื้นที่สระบุรี</t>
  </si>
  <si>
    <t>สำนักงานธนารักษ์พื้นที่สมุทรปราการ</t>
  </si>
  <si>
    <t>สำนักงานธนารักษ์พื้นที่ชลบุรี</t>
  </si>
  <si>
    <t>สำนักงานธนารักษ์พื้นที่ระยอง</t>
  </si>
  <si>
    <t>สำนักงานธนารักษ์พื้นที่จันทบุรี</t>
  </si>
  <si>
    <t>สำนักงานธนารักษ์พื้นที่ตราด</t>
  </si>
  <si>
    <t>สำนักงานธนารักษ์พื้นที่ฉะเชิงเทรา</t>
  </si>
  <si>
    <t>สำนักงานธนารักษ์พื้นที่ปราจีนบุรี</t>
  </si>
  <si>
    <t>สำนักงานธนารักษ์พื้นที่นครนายก</t>
  </si>
  <si>
    <t>สำนักงานธนารักษ์พื้นที่สระแก้ว</t>
  </si>
  <si>
    <t>สำนักงานธนารักษ์พื้นที่นครราชสีมา</t>
  </si>
  <si>
    <t>สำนักงานธนารักษ์พื้นที่บุรีรัมย์</t>
  </si>
  <si>
    <t>สำนักงานธนารักษ์พื้นที่สุรินทร์</t>
  </si>
  <si>
    <t>สำนักงานธนารักษ์พื้นที่ศรีสะเกษ</t>
  </si>
  <si>
    <t>สำนักงานธนารักษ์พื้นที่อุบลราชธานี</t>
  </si>
  <si>
    <t>สำนักงานธนารักษ์พื้นที่ยโสธร</t>
  </si>
  <si>
    <t>สำนักงานธนารักษ์พื้นที่ชัยภูมิ</t>
  </si>
  <si>
    <t>สำนักงานธนารักษ์พื้นที่อำนาจเจริญ</t>
  </si>
  <si>
    <t>สำนักงานธนารักษ์พื้นที่หนองบัวลำภู</t>
  </si>
  <si>
    <t>สำนักงานธนารักษ์พื้นที่ขอนแก่น</t>
  </si>
  <si>
    <t>สำนักงานธนารักษ์พื้นที่อุดรธานี</t>
  </si>
  <si>
    <t>สำนักงานธนารักษ์พื้นที่เลย</t>
  </si>
  <si>
    <t>สำนักงานธนารักษ์พื้นที่หนองคาย</t>
  </si>
  <si>
    <t>สำนักงานธนารักษ์พื้นที่มหาสารคาม</t>
  </si>
  <si>
    <t>สำนักงานธนารักษ์พื้นที่ร้อยเอ็ด</t>
  </si>
  <si>
    <t>สำนักงานธนารักษ์พื้นที่กาฬสินธุ์</t>
  </si>
  <si>
    <t>สำนักงานธนารักษ์พื้นที่สกลนคร</t>
  </si>
  <si>
    <t>สำนักงานธนารักษ์พื้นที่นครพนม</t>
  </si>
  <si>
    <t>สำนักงานธนารักษ์พื้นที่มุกดาหาร</t>
  </si>
  <si>
    <t>สำนักงานธนารักษ์พื้นที่เชียงใหม่</t>
  </si>
  <si>
    <t>สำนักงานธนารักษ์พื้นที่ลำพูน</t>
  </si>
  <si>
    <t>สำนักงานธนารักษ์พื้นที่ลำปาง</t>
  </si>
  <si>
    <t>สำนักงานธนารักษ์พื้นที่อุตรดิตถ์</t>
  </si>
  <si>
    <t>สำนักงานธนารักษ์พื้นที่แพร่</t>
  </si>
  <si>
    <t>สำนักงานธนารักษ์พื้นที่น่าน</t>
  </si>
  <si>
    <t>สำนักงานธนารักษ์พื้นที่พะเยา</t>
  </si>
  <si>
    <t>สำนักงานธนารักษ์พื้นที่เชียงราย</t>
  </si>
  <si>
    <t>สำนักงานธนารักษ์พื้นที่แม่ฮ่องสอน</t>
  </si>
  <si>
    <t>สำนักงานธนารักษ์พื้นที่นครสวรรค์</t>
  </si>
  <si>
    <t>สำนักงานธนารักษ์พื้นที่อุทัยธานี</t>
  </si>
  <si>
    <t>สำนักงานธนารักษ์พื้นที่กำแพงเพชร</t>
  </si>
  <si>
    <t>สำนักงานธนารักษ์พื้นที่ตาก</t>
  </si>
  <si>
    <t>สำนักงานธนารักษ์พื้นที่สุโขทัย</t>
  </si>
  <si>
    <t>สำนักงานธนารักษ์พื้นที่พิษณุโลก</t>
  </si>
  <si>
    <t>สำนักงานธนารักษ์พื้นที่พิจิตร</t>
  </si>
  <si>
    <t>สำนักงานธนารักษ์พื้นที่เพชรบูรณ์</t>
  </si>
  <si>
    <t>สำนักงานธนารักษ์พื้นที่ราชบุรี</t>
  </si>
  <si>
    <t>สำนักงานธนารักษ์พื้นที่กาญจนบุรี</t>
  </si>
  <si>
    <t>สำนักงานธนารักษ์พื้นที่สุพรรณบุรี</t>
  </si>
  <si>
    <t>สำนักงานธนารักษ์พื้นที่นครปฐม</t>
  </si>
  <si>
    <t>สำนักงานธนารักษ์พื้นที่สมุทรสาคร</t>
  </si>
  <si>
    <t>สำนักงานธนารักษ์พื้นที่สมุทรสงคราม</t>
  </si>
  <si>
    <t>สำนักงานธนารักษ์พื้นที่เพชรบุรี</t>
  </si>
  <si>
    <t>สำนักงานธนารักษ์พื้นที่ประจวบคีรีขันธ์</t>
  </si>
  <si>
    <t>สำนักงานธนารักษ์พื้นที่นครศรีธรรมราช</t>
  </si>
  <si>
    <t>สำนักงานธนารักษ์พื้นที่กระบี่</t>
  </si>
  <si>
    <t>สำนักงานธนารักษ์พื้นที่พังงา</t>
  </si>
  <si>
    <t>สำนักงานธนารักษ์พื้นที่ภูเก็ต</t>
  </si>
  <si>
    <t>สำนักงานธนารักษ์พื้นที่สุราษฎร์ธานี</t>
  </si>
  <si>
    <t>สำนักงานธนารักษ์พื้นที่ระนอง</t>
  </si>
  <si>
    <t>สำนักงานธนารักษ์พื้นที่ชุมพร</t>
  </si>
  <si>
    <t>สำนักงานธนารักษ์พื้นที่สงขลา</t>
  </si>
  <si>
    <t>สำนักงานธนารักษ์พื้นที่สตูล</t>
  </si>
  <si>
    <t>สำนักงานธนารักษ์พื้นที่ตรัง</t>
  </si>
  <si>
    <t>สำนักงานธนารักษ์พื้นที่พัทลุง</t>
  </si>
  <si>
    <t>สำนักงานธนารักษ์พื้นที่ปัตตานี</t>
  </si>
  <si>
    <t>สำนักงานธนารักษ์พื้นที่ยะลา</t>
  </si>
  <si>
    <t>สำนักงานธนารักษ์พื้นที่นราธิวาส</t>
  </si>
  <si>
    <t>สำนักงานธนารักษ์พื้นที่บึงกาฬ</t>
  </si>
  <si>
    <t xml:space="preserve">กองบริหารจัดการกรรมสิทธิ์ที่ราชพัสดุ </t>
  </si>
  <si>
    <t>กองมาตรฐานการประเมินราคาทรัพย์สิน</t>
  </si>
  <si>
    <t>กองบริหารทรัพยากรบุคคล</t>
  </si>
  <si>
    <t>กองบริหารการคลัง</t>
  </si>
  <si>
    <t>กองยุทธศาสตร์และแผนงาน</t>
  </si>
  <si>
    <t>ศูนย์เทคโนโลยีสารสนเทศและการสื่อสาร</t>
  </si>
  <si>
    <t>กองกฎหมาย</t>
  </si>
  <si>
    <t>กลุ่มงานตรวจราชการ</t>
  </si>
  <si>
    <t>กลุ่มตรวจสอบภายใน</t>
  </si>
  <si>
    <t>กลุ่มพัฒนาระบบบริหาร</t>
  </si>
  <si>
    <t>สำนักงานเลขานุการกรม</t>
  </si>
  <si>
    <t>จ้างศึกษาวิเคราะห์กำหนดขอบเขต</t>
  </si>
  <si>
    <t>สำรวจรังวัดจัดทำแผนที่กำหนดขอบเขต</t>
  </si>
  <si>
    <t>ตรวจสอบกำหนดแผนดำเนินการออกหนังสือสำคัญ</t>
  </si>
  <si>
    <t>ตรวจสอบกำหนดแผนปฏิบัติงานรังวัดปักหลักเขต</t>
  </si>
  <si>
    <t>สำรวจรังวัดจัดทำแผนที่เพื่อการจัดให้ใช้ / ให้เช่า</t>
  </si>
  <si>
    <t>ตรวจสอบข้อมูลเอกสารหลักฐานและพิจารณาแนวเขต</t>
  </si>
  <si>
    <t>พิจารณาเรื่องร้องเรียนและโต้แย้งสิทธิ์</t>
  </si>
  <si>
    <t>ตรวจสอบข้อมูล รับ-จำหน่าย เพิกถอนทะเบียนที่ราชพัสดุ</t>
  </si>
  <si>
    <t>พิจารณาการพิสูจน์สิทธิตามหลักเกณฑ์ของ กบร.</t>
  </si>
  <si>
    <t>พิจารณาการโอนกรรมสิทธิ์คืนให้แก่ผู้ยกให้หรือทายาท/ขายทรัพย์สินที่ตกเป็นของแผ่นดินตามคำพิพากษาของศาลและโดยประการอื่น</t>
  </si>
  <si>
    <t>บริหารจัดการทรัพย์สินที่ตกเป็นของแผ่นดิน</t>
  </si>
  <si>
    <t>ตรวจสอบการดำเนินโครงการพัฒนาฐานข้อมูลที่ราชพัสดุเชิงคุณภาพ</t>
  </si>
  <si>
    <t>ปรับปรุงฐานข้อมูลที่ราชพัสดุระบบ GIS ผู้ใช้ / ผู้เช่า</t>
  </si>
  <si>
    <t>พิจารณาให้เช่าที่ราชพัสดุ</t>
  </si>
  <si>
    <t>บริหารสัญญาเช่าที่ราชพัสดุ</t>
  </si>
  <si>
    <t>พิจารณาให้ใช้ที่ราชพัสดุ</t>
  </si>
  <si>
    <t>โอนกรรมสิทธิ์/ขอคืนที่ราชพัสดุ</t>
  </si>
  <si>
    <t>พิจารณาเรื่องร้องเรียน/อื่นๆ</t>
  </si>
  <si>
    <t>ตรวจเอกสาร/รับคำร้องไว้พิจารณา</t>
  </si>
  <si>
    <t>ตอบข้อหารือ/ให้ข้อมูลเอกสาร</t>
  </si>
  <si>
    <t>จัดทำทะเบียนที่ราชพัสดุ</t>
  </si>
  <si>
    <t>ให้ใช้/ขายวัสดุที่รื้อถอน</t>
  </si>
  <si>
    <t>ขอออกหนังสือสำคัญที่ดิน</t>
  </si>
  <si>
    <t>สำรวจรังวัดที่ราชพัสดุ กท.</t>
  </si>
  <si>
    <t>จัดทำแผนที่การสำรวจรังวัด</t>
  </si>
  <si>
    <t>ระวังชี้แนวเขตที่ดิน</t>
  </si>
  <si>
    <t>จัดเก็บเงินรายได้</t>
  </si>
  <si>
    <t>จัดทำหลักฐานการเช่า</t>
  </si>
  <si>
    <t>ออก/จัดส่งใบเสร็จรับเงิน</t>
  </si>
  <si>
    <t>บันทึกข้อมูลในทะเบียนผู้เช่า</t>
  </si>
  <si>
    <t>แจ้งเตือน/ตรวจเยี่ยมผู้เช่า</t>
  </si>
  <si>
    <t>คืนเงินประกัน/หลักประกัน</t>
  </si>
  <si>
    <t>พิจารณาการขอใช้</t>
  </si>
  <si>
    <t>พิจารณาการจัดหาประโยชน์ในที่ราชพัสดุ</t>
  </si>
  <si>
    <t>พิจารณาเรื่องร้องเรียน/งานอื่นๆ ที่ได้รับมอบหมาย</t>
  </si>
  <si>
    <t>โครงการ/ยุทธศาสตร์</t>
  </si>
  <si>
    <t>กำหนดอัตราค่าเช่า ค่าธรรมเนียมที่ราชพัสดุและแนวทางปฏิบัติ</t>
  </si>
  <si>
    <t>บริหารจัดการโครงการพัฒนาที่ราชพัสดุ</t>
  </si>
  <si>
    <t>ดำเนินการตามขั้นตอนที่กำหนดในการโอนกรรมสิทธิ์ฯ</t>
  </si>
  <si>
    <t>ต้นทุนในการทบทวนประมาณการรายได้ปีปัจจุบัน</t>
  </si>
  <si>
    <t>พิจารณาการใช้ประโยชน์ที่ราชพัสดุด้านผังเมือง</t>
  </si>
  <si>
    <t>ประชุมอสังหาริมทรัพย์ของรัฐบาลไทยในต่างประเทศ/ศูนย์ราชการ/ด้านสิ่งแวดล้อม</t>
  </si>
  <si>
    <t>กำหนดตำแหน่งที่ตั้งอาคารบนที่ดินราชพัสดุ</t>
  </si>
  <si>
    <t>ออกแบบและประมาณราคาค่าก่อสร้าง</t>
  </si>
  <si>
    <t>ตรวจรายละเอียดแบบแปลนที่ยื่นขออนุญาตปลูกสร้าง</t>
  </si>
  <si>
    <t>ตรวจสภาพอาคารที่เสื่อมสภาพ/ชำรุดเสียหาย</t>
  </si>
  <si>
    <t>ควบคุมการก่อสร้างอาคาร และตรวจรับมอบอาคาร</t>
  </si>
  <si>
    <t>ผลิตงาน Wirecut</t>
  </si>
  <si>
    <t>ผลิตงานช่างฝีมือ</t>
  </si>
  <si>
    <t>รับแลกคืนเหรียญกษาปณ์</t>
  </si>
  <si>
    <t>จ่ายแลกเหรียญกษาปณ์</t>
  </si>
  <si>
    <t>จ่ายย้าย - รับย้ายเหรียญกษาปณ์ไปสำรองจ่ายในส่วนภูมิภาค</t>
  </si>
  <si>
    <t>เก็บรักษาเหรียญกษาปณ์</t>
  </si>
  <si>
    <t>จัดเก็บทรัพย์สินมีค่าของรัฐ</t>
  </si>
  <si>
    <t>จัดทำทะเบียนทรัพย์สินมีค่าของรัฐ</t>
  </si>
  <si>
    <t>อนุรักษ์ทรัพย์สินมีค่าของรัฐ</t>
  </si>
  <si>
    <t>อนุรักษ์ดวงตราไปรษณียากร สมัยรัชกาลที่ 5</t>
  </si>
  <si>
    <t>จัดแสดงทรัพย์สินมีค่าของรัฐ</t>
  </si>
  <si>
    <t>เผยแพร่ประชาสัมพันธ์ทรัพย์สินมีค่าของรัฐ</t>
  </si>
  <si>
    <t>จัดหาเหรียญและผลิตภัณฑ์เพื่อการจำหน่าย</t>
  </si>
  <si>
    <t>จำหน่ายเหรีญญและผลิตภัณฑ์</t>
  </si>
  <si>
    <t>จัดเก็บและเบิกจ่ายเหรียญและผลิตภัณฑ์</t>
  </si>
  <si>
    <t>สำรวจสภาพและประเมินราคาที่ดินรายแปลง ในกทม.</t>
  </si>
  <si>
    <t>ควบคุมติดตามการประเมินที่ดินรายแปลง ในภูมิภาค</t>
  </si>
  <si>
    <t>ควบคุมการจัดทำฐานข้อมูลรายแปลงในภูมิภาคเพื่อนำเข้าระบบประเมินราคาที่ดินรายแปลง</t>
  </si>
  <si>
    <t>จัดทำรายงานการประเมินราคาห้องชุด ในกทม.</t>
  </si>
  <si>
    <t>ตรวจสอบแนะนำการประเมินราคาห้องชุด ในภูมิภาค</t>
  </si>
  <si>
    <t>ควบคุมติดตามการปรับราคาประเมินห้องชุด ในภูมิภาค</t>
  </si>
  <si>
    <t>ตรวจสอบแนะนำและจัดทำบัญชีราคาประเมินสิ่งปลูกสร้าง</t>
  </si>
  <si>
    <t>ประเมินราคาสิ่งปลูกสร้างที่ยังก่อสร้างไม่แล้วเสร็จ ในกทม.</t>
  </si>
  <si>
    <t>ตรวจสอบแนะนำการประเมินราคาสิ่งปลูกสร้างที่ยังก่อสร้างไม่แล้วเสร็จ ในภูมิภาค</t>
  </si>
  <si>
    <t>บริการข้อมูลบัญชีราคาประมเนทุนทรัพย์</t>
  </si>
  <si>
    <t>จัดให้เช่าที่ราชพัสดุ</t>
  </si>
  <si>
    <t>จัดทำหลักฐานการเช่าที่ราชพัสดุ</t>
  </si>
  <si>
    <t>จัดให้ใช้ที่ราชพัสดุ</t>
  </si>
  <si>
    <t>บริหารจัดการศูนย์ราชการ</t>
  </si>
  <si>
    <t xml:space="preserve">โอนกรรมสิทธิ์ที่ราชพัสดุ </t>
  </si>
  <si>
    <t>ขอคืนที่ราชพัสดุ</t>
  </si>
  <si>
    <t>สำรวจรังวัดที่ราชพัสดุ ธพ.</t>
  </si>
  <si>
    <t>จัดทำหลักฐานทางทะเบียน ธพ.</t>
  </si>
  <si>
    <t>ออกหนังสือสำคัญ</t>
  </si>
  <si>
    <t>ระวังชี้และรับรองแนวเขตที่ราชพัสดุ</t>
  </si>
  <si>
    <t>จัดทำระบบสารสนเทศภูมิศาสตร์ (GIS) สำหรับผู้เช่า / ผู้ใช้ ที่ราชพัสดุ</t>
  </si>
  <si>
    <t>ตรวจสภาพอาคารราชพัสดุ</t>
  </si>
  <si>
    <t>ตรวจแบบแปลนบ้านพักอาศัย</t>
  </si>
  <si>
    <t>พิสูจน์สิทธิ์</t>
  </si>
  <si>
    <t>จัดเก็บรายได้</t>
  </si>
  <si>
    <t>จัดเก็บ / คืนเงินประกัน/ภาษี</t>
  </si>
  <si>
    <t>พิจารณาเรื่องร้องเรียน /ข้อหารือ/คดี</t>
  </si>
  <si>
    <t>รับ-จ่ายแลกเหรียญกษาปณ์และเหรียญกษาปณ์ที่ระลึก</t>
  </si>
  <si>
    <t>ประเมิน / ปรับราคาที่ดินรายแปลง</t>
  </si>
  <si>
    <t>ประเมิน / ปรับราคาที่ดินรายบล็อกละเอียด</t>
  </si>
  <si>
    <t>ประเมิน / ปรับราคาที่ดินรายบล็อก</t>
  </si>
  <si>
    <t>ประเมินราคาทุนทรัพย์ห้องชุดใหม่</t>
  </si>
  <si>
    <t>ปรับราคาทุนทรัพย์ห้องชุด</t>
  </si>
  <si>
    <t>ประเมินราคาทุนทรัพย์สิ่งปลูกสร้างไม่แล้วเสร็จ ธพ.</t>
  </si>
  <si>
    <t>บริการข้อมูลราคาประเมินทุนทรัพย์ ธพ.</t>
  </si>
  <si>
    <t>เช่าพื้นที่-แจ้งวัฒนะฯ</t>
  </si>
  <si>
    <t>จัดทำฐานข้อมูลระวางแผนที่ดิจิตอลและระวางแผนที่</t>
  </si>
  <si>
    <t>จัดทำบานข้อมูลทะเบียนที่ดินและอาคารชุด</t>
  </si>
  <si>
    <t>บริหารงานโครงการ</t>
  </si>
  <si>
    <t>การศึกษาวิจัย แนวทางการประเมินราคา</t>
  </si>
  <si>
    <t>ปรับราคาประเมินห้องชุด ในกทม.</t>
  </si>
  <si>
    <t>จัดทำหลักเณฑ์และแนวทางปฏิบัติ</t>
  </si>
  <si>
    <t>จัดประชุมคณะอนุกรรมการกำหนดราคาประเมินทุนทรัพย์ กทม.</t>
  </si>
  <si>
    <t>จัดประชุมคณะกรรมการกำหนดราคาประเมินทุนทรัพย์</t>
  </si>
  <si>
    <t>จัดทำมาตรฐานการปฏิบัติงาน</t>
  </si>
  <si>
    <t>ต้นทุนการจัดทำประมาณการรายได้ล่วงหน้า 1 ปี</t>
  </si>
  <si>
    <t>ต้นทุนในการพิจารณาการขอปรับเป้าหมาย</t>
  </si>
  <si>
    <t>พิจารณางานตามภารกิจ</t>
  </si>
  <si>
    <t>ประเมิน / ปรับราคาที่ราชพัสดุ เพื่อกำหนดเป็นค่าเช่า</t>
  </si>
  <si>
    <t>พิจารณาประกันภัย</t>
  </si>
  <si>
    <t>ต้นทุนในการจ้างเอกชนประเมินราคาที่ดินรายแปลง-พื้นที่</t>
  </si>
  <si>
    <t>จัดทำฐานภาษี</t>
  </si>
  <si>
    <t>ยื่นประเมินภาษี/จัดเก็บภาษี</t>
  </si>
  <si>
    <t>การบริหารกองทุนพัฒนาอสังหาริมทรัพย์ของรัฐ</t>
  </si>
  <si>
    <t>จัดทำบัญชีราคาประเมินสิ่งปลูกสร้าง</t>
  </si>
  <si>
    <t>จัดทำบัญชีประเมินราคาทุนทรัพย์</t>
  </si>
  <si>
    <t>ประเมินราคาที่ราชพัสดุที่ตกเป็นของแผ่นดินตามคำพิพากษาของศาล ในกทม.</t>
  </si>
  <si>
    <t>ประเมินราคาที่ราชพัสดุที่ตกเป็นของแผ่นดินตามคำพิพากษาของศาล ในภูมิภาค</t>
  </si>
  <si>
    <t>จัดประชุมคณะกรรมการประเมินราคาทรัพย์สิน</t>
  </si>
  <si>
    <t>จัดประชุมคณะกรรมการประเมินราคาทรัพย์สินเพื่อประโยชน์แห่งรัฐ</t>
  </si>
  <si>
    <t>ติดประกาศ/สำรวจข้อมูล</t>
  </si>
  <si>
    <t>ผลิตแม่แบบ</t>
  </si>
  <si>
    <t>ผลิตดวงตรา</t>
  </si>
  <si>
    <t>ผลิตเหรียญตัวเปล่า</t>
  </si>
  <si>
    <t>ตีตราและบรรจุเหรียญ</t>
  </si>
  <si>
    <t>จัดทำบัญชีราคาประเมินทุนทรัพย์ที่ดินรายแปลง</t>
  </si>
  <si>
    <t>ด้านบริหารบุคลากร</t>
  </si>
  <si>
    <t>ด้านพัฒนาทรัพยากรบุคคล</t>
  </si>
  <si>
    <t>ประชาสัมพันธ์ และจัดกิจกรรม</t>
  </si>
  <si>
    <t>ด้านงานสารบรรณ</t>
  </si>
  <si>
    <t>ดำเนินการเกี่ยวกับนโยบายและแผนงาน โครงการในภาพรวมของกรม</t>
  </si>
  <si>
    <t>ติดตาม ประเมินผล วัดผล และรายงานผลการดำเนินงาน</t>
  </si>
  <si>
    <t>จัดทำและบริหารโครงการคอมพิวเตอร์</t>
  </si>
  <si>
    <t>พัฒนาระบบงานคอมพิวเตอร์</t>
  </si>
  <si>
    <t>สนับสนุนการปฏิบัติงานด้านระบบงาน</t>
  </si>
  <si>
    <t>สนับสนุนการปฏิบัติงานด้านเครื่องคอมพิวเตอร์</t>
  </si>
  <si>
    <t>ดำเนินการเกี่ยวกับกฎหมาย ระเบียบ และ/หรือ คำสั่งต่างๆ</t>
  </si>
  <si>
    <t>ดำเนินการเกี่ยวกับคดีต่างๆ</t>
  </si>
  <si>
    <t>ดำเนินการด้านระบบกฎหมาย</t>
  </si>
  <si>
    <t>ด้านการเงินและบัญชี</t>
  </si>
  <si>
    <t>ด้านการการจัดซื้อจัดจ้าง</t>
  </si>
  <si>
    <t>ด้านยานพาหนะ</t>
  </si>
  <si>
    <t>ด้านพัฒนาระบบบริหารราชการ</t>
  </si>
  <si>
    <t>การจัดการความรู้ของกรมธนารักษ์</t>
  </si>
  <si>
    <t>ด้านตรวจสอบภายใน</t>
  </si>
  <si>
    <t>ตรวจราชการ</t>
  </si>
  <si>
    <t>ด้านเทคโนโลยีสารสนเทศภายในหน่วยงาน</t>
  </si>
  <si>
    <t>ด้านเครือข่ายคอมพิวเตอร์และระบบงานรักษาความปลอดภัยระบบสารสนเทศ (เฉพาะส่วนกลาง)</t>
  </si>
  <si>
    <t>ด้านบริหารดูแลอาคาร</t>
  </si>
  <si>
    <t>ดำเนินการเกี่ยวกับงานด้านวิเทศสัมพันธ์</t>
  </si>
  <si>
    <t>ด้านงบประมาณ</t>
  </si>
  <si>
    <t>การดำเนินการด้านวินัยและความรับผิดทางละเมิด</t>
  </si>
  <si>
    <t>เมือง</t>
  </si>
  <si>
    <t>แปลง</t>
  </si>
  <si>
    <t>ทะเบียน</t>
  </si>
  <si>
    <t xml:space="preserve">เรื่อง </t>
  </si>
  <si>
    <t>โครงการ</t>
  </si>
  <si>
    <t>ผัง</t>
  </si>
  <si>
    <t>แบบ</t>
  </si>
  <si>
    <t>หลัง/คูหา</t>
  </si>
  <si>
    <t>ชิ้น</t>
  </si>
  <si>
    <t>ล้านเหรียญ</t>
  </si>
  <si>
    <t>แผ่น</t>
  </si>
  <si>
    <t>อาคาร</t>
  </si>
  <si>
    <t>จังหวัด</t>
  </si>
  <si>
    <t>หลัง</t>
  </si>
  <si>
    <t>เหรียญ</t>
  </si>
  <si>
    <t xml:space="preserve">แปลง </t>
  </si>
  <si>
    <t>แห่ง</t>
  </si>
  <si>
    <t>จำนวนแบบ</t>
  </si>
  <si>
    <t>จำนวนครั้ง</t>
  </si>
  <si>
    <t>ดวง</t>
  </si>
  <si>
    <t>จำนวนหนังสือเข้า-ออก (เรื่อง)</t>
  </si>
  <si>
    <t>จำนวนเอกสารรายการ</t>
  </si>
  <si>
    <t>จำนวนครั้งของการจัดซื้อ</t>
  </si>
  <si>
    <t>แผน</t>
  </si>
  <si>
    <t>จำนวนครั้งของการบริหารงาน</t>
  </si>
  <si>
    <t>ผังแนวเขตที่ดินตำแหน่งที่ตั้งอาคาร</t>
  </si>
  <si>
    <t>แบบแปลนการก่อสร้างอาคาร</t>
  </si>
  <si>
    <t>รายละเอียดแบบแปลน</t>
  </si>
  <si>
    <t>รายการซ่อมแซมอาคารส่วนที่เสื่อมสภาพ/ชำรุดเสียหาย</t>
  </si>
  <si>
    <t>อาคารที่ก่อสร้างถูกต้องตามแบบแปลน</t>
  </si>
  <si>
    <t>การดำเนินการเกี่ยวกับทะเบียนและหลักฐานที่ราชพัสดุ</t>
  </si>
  <si>
    <t>การจัดทำข้อมูลแผนที่ กำหนดแผนการออกเอกสารสิทธิ์และพิจารณาแนวเขตที่ราชพัสดุ</t>
  </si>
  <si>
    <t>การพัฒนาปรับปรุงระบบ GIS</t>
  </si>
  <si>
    <t>การบริหารจัดการที่ราชพัสดุ</t>
  </si>
  <si>
    <t>การจัดเก็บรายได้</t>
  </si>
  <si>
    <t>การบริหารงานโครงการ</t>
  </si>
  <si>
    <t>การบริหารจัดการฐานข้อมูลที่ราชพัสดุ</t>
  </si>
  <si>
    <t>การจัดทำหลักฐานการเช่าและหลักฐานทางที่ราชพัสดุ</t>
  </si>
  <si>
    <t>การขอใช้ที่ราชพัสดุ</t>
  </si>
  <si>
    <t>การจัดหาประโยชน์ในที่ราชพัสดุ</t>
  </si>
  <si>
    <t>เรื่องร้องเรียน/งานอื่นๆ ที่ได้รับมอบหมาย</t>
  </si>
  <si>
    <t>ประกันภัย</t>
  </si>
  <si>
    <t>การกำหนดอัตราค่าเช่า ค่าธรรมเนียมที่ราชพัสดุและแนวทางปฏิบัติ</t>
  </si>
  <si>
    <t>โครงการพัฒนาที่ราชพัสดุ</t>
  </si>
  <si>
    <t>การโอนกรรมสิทธิ์ที่ราชพัสดุเพื่อขาย/แลกเปลี่ยนและให้</t>
  </si>
  <si>
    <t>รายงานประมาณการรายได้ด้านที่ราชพัสดุ</t>
  </si>
  <si>
    <t>การวางแผนการใช้ที่ราชพัสดุด้านผังเมือง</t>
  </si>
  <si>
    <t>การพิจารณาการใช้ประโยชน์ที่ราชพัสดุด้านต่าง ๆ</t>
  </si>
  <si>
    <t>การจัดทำมาตรฐานการปฏิบัติงาน</t>
  </si>
  <si>
    <t>การพิจารณางานตามภารกิจ</t>
  </si>
  <si>
    <t>การบริหารจัดการกรรมสิทธิ์ที่ราชพัสดุ</t>
  </si>
  <si>
    <t>การบริหารจัดการทรัพย์สินที่ตกเป็นของแผ่นดิน</t>
  </si>
  <si>
    <t>การบริหารจัดการที่ราชพัสดุในภูมิภาค</t>
  </si>
  <si>
    <t>การจัดเก็บรายได้ในภูมิภาค</t>
  </si>
  <si>
    <t>การบริหารจัดการฐานข้อมูลที่ราชฯในภูมิภาค</t>
  </si>
  <si>
    <t>เหรียญกษาปณ์หมุนเวียนและเหรียญกษาปณ์ที่ระลึก</t>
  </si>
  <si>
    <t>เครื่องราชอิสริยาภรณ์และของสั่งจ้าง</t>
  </si>
  <si>
    <t>การบริหารจัดการเหรียญกษาปณ์</t>
  </si>
  <si>
    <t>การรับ-จ่ายแลก เหรียญกษาปณ์ และเหรียญกษาปณ์ที่ระลึก</t>
  </si>
  <si>
    <t>การดูแลรักษาทรัพย์สินมีค่าของรัฐ</t>
  </si>
  <si>
    <t>การเผยแพร่จัดแสดงทรัพย์สินมีค่าของรัฐ</t>
  </si>
  <si>
    <t>การบริหารการจำหน่ายเหรียญและผลิตภัณฑ์</t>
  </si>
  <si>
    <t>การบริหารจัดการฐานข้อมูลเพื่อการประเมินราคา</t>
  </si>
  <si>
    <t>การบริหารงานประเมินราคาอสังหาริมทรัพย์ใน กทม.</t>
  </si>
  <si>
    <t>การบริหารงานประเมินราคาอสังหาริมทรัพย์ในภูมิภาค</t>
  </si>
  <si>
    <t>การกำหนดและพัฒนาหลักเกณฑ์การประเมินราคา</t>
  </si>
  <si>
    <t>การบริหารจัดการงานประชุมด้านการประเมินราคาอสังหาริมทรัพย์</t>
  </si>
  <si>
    <t>การประเมิน/ปรับราคาที่ดิน</t>
  </si>
  <si>
    <t>การประเมิน/ปรับราคาทุนทรัพย์ห้องชุด</t>
  </si>
  <si>
    <t>การประเมินราคาทุนทรัพย์สิ่งปลูกสร้างไม่แล้วเสร็จ ธพ.</t>
  </si>
  <si>
    <t>ประเมิน / ปรับราคาที่ราชพัสดุเพื่อกำหนดเป็นค่าเช่า</t>
  </si>
  <si>
    <t>การจ้างเอกชนประเมินราคาที่ดินรายแปลง</t>
  </si>
  <si>
    <t>การให้บริการข้อมูลราคาประเมินทุนทรัพย์ ธพ.</t>
  </si>
  <si>
    <t>การจัดทำบัญชีประเมินราคาทุนทรัพย์</t>
  </si>
  <si>
    <t>ราย/แปลง</t>
  </si>
  <si>
    <t xml:space="preserve"> แปลง</t>
  </si>
  <si>
    <t>เขต</t>
  </si>
  <si>
    <t>การบริหารเหรียญกษาปณ์</t>
  </si>
  <si>
    <t>การดูแลทรัพย์สินมีค่าของรัฐ</t>
  </si>
  <si>
    <t>การประเมินราคาอสังหาริมทรัพย์</t>
  </si>
  <si>
    <t>ล้านแปลง</t>
  </si>
  <si>
    <t>วัน</t>
  </si>
  <si>
    <t>การผลิตและจ่ายแลกเหรียญกษาปณ์</t>
  </si>
  <si>
    <t>1. โครงการบริหารศูนย์จัดการราคาประเมินทรัพย์สินแห่งชาติ</t>
  </si>
  <si>
    <r>
      <rPr>
        <b/>
        <u/>
        <sz val="16"/>
        <rFont val="Angsana New"/>
        <family val="1"/>
      </rPr>
      <t>ตารางที่ 1</t>
    </r>
    <r>
      <rPr>
        <b/>
        <sz val="16"/>
        <rFont val="Angsana New"/>
        <family val="1"/>
      </rPr>
      <t>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  </r>
  </si>
  <si>
    <t>ต้นทุนทางตรง ปีงบประมาณ  พ.ศ.  2565</t>
  </si>
  <si>
    <t>ต้นทุนผลผลิตประจำปีงบประมาณ พ.ศ. 2565 (ต.ค. 64 - ก.ย. 65)</t>
  </si>
  <si>
    <t>ค่าใช้จ่ายดำเนินงานรักษาความมั่นคงของประเทศ (5106)</t>
  </si>
  <si>
    <t>ต้นทุนในการผลิตผลผลิตอื่น</t>
  </si>
  <si>
    <t>ต้นทุนที่ไม่เกี่ยวข้องในการผลิตผลผลิต มีดังนี้</t>
  </si>
  <si>
    <r>
      <rPr>
        <b/>
        <u/>
        <sz val="16"/>
        <color indexed="8"/>
        <rFont val="Angsana New"/>
        <family val="1"/>
      </rPr>
      <t>ตารางที่ 2</t>
    </r>
    <r>
      <rPr>
        <b/>
        <sz val="16"/>
        <color indexed="8"/>
        <rFont val="Angsana New"/>
        <family val="1"/>
      </rPr>
      <t xml:space="preserve"> รายงานต้นทุนตามศูนย์ต้นทุนแยกตามประเภทค่าใช้จ่าย ประจำปีงบประมาณ พ.ศ. 2566</t>
    </r>
  </si>
  <si>
    <r>
      <t>ตาราง 5</t>
    </r>
    <r>
      <rPr>
        <b/>
        <sz val="16"/>
        <rFont val="Angsana New"/>
        <family val="1"/>
      </rPr>
      <t xml:space="preserve"> รายงานต้นทุนกิจกรรมหลักแยกตามแหล่งของเงิน ประจำปีงบประมาณ พ.ศ. 2566</t>
    </r>
  </si>
  <si>
    <r>
      <t>ตาราง 6</t>
    </r>
    <r>
      <rPr>
        <b/>
        <sz val="16"/>
        <rFont val="Angsana New"/>
        <family val="1"/>
      </rPr>
      <t xml:space="preserve"> รายงานต้นทุนผลผลิตหลักแยกตามแหล่งของเงิน ประจำปีงบประมาณ พ.ศ. 2566</t>
    </r>
  </si>
  <si>
    <t>ด้านงานอำนวยการ</t>
  </si>
  <si>
    <t>ต้นทุนโครงการธนารักษ์เอื้อราษฎร์</t>
  </si>
  <si>
    <t>ด้านการบำรุงรักษาระบบเทคโนโลยีสารสนเทศและการสื่อสาร</t>
  </si>
  <si>
    <t>ดำเนินการเกี่ยวกับงานด้านเหรียญกษาปณ์</t>
  </si>
  <si>
    <t>ด้านการสนับสนุนการปฏิบัติงาน ณ สำนักงานธนารักษ์พื้นที่</t>
  </si>
  <si>
    <t>การตรวจราชการในส่วนกลาง 18 หน่วย</t>
  </si>
  <si>
    <r>
      <t>ตารางที่ 3</t>
    </r>
    <r>
      <rPr>
        <b/>
        <sz val="16"/>
        <rFont val="Angsana New"/>
        <family val="1"/>
      </rPr>
      <t xml:space="preserve">  รายงานต้นทุนกิจกรรมย่อยแยกตามแหล่งเงิน ประจำปีงบประมาณ พ.ศ. 2566</t>
    </r>
  </si>
  <si>
    <r>
      <t>ตาราง 4</t>
    </r>
    <r>
      <rPr>
        <b/>
        <sz val="16"/>
        <rFont val="Angsana New"/>
        <family val="1"/>
      </rPr>
      <t xml:space="preserve"> รายงานต้นทุนผลผลิตย่อยแยกตามแหล่งของเงิน ประจำปีงบประมาณ พ.ศ. 2566</t>
    </r>
  </si>
  <si>
    <t>ต้นทุนผลผลิตประจำปีงบประมาณ พ.ศ. 2566 (ต.ค. 65 - ก.ย. 66)</t>
  </si>
  <si>
    <t>-</t>
  </si>
  <si>
    <t>การวิเคราะห์สาเหตุของการเปลี่ยนแปลงของต้นทุนต่อหน่วยกิจกรรมย่อย</t>
  </si>
  <si>
    <t>ดำเนินการเกี่ยวกับกฎหมาย ระเบียบ และ/หรือ คำสั่งต่าง ๆ</t>
  </si>
  <si>
    <r>
      <rPr>
        <b/>
        <u/>
        <sz val="16"/>
        <color indexed="8"/>
        <rFont val="Angsana New"/>
        <family val="1"/>
      </rPr>
      <t>ตารางที่ 7</t>
    </r>
    <r>
      <rPr>
        <b/>
        <sz val="16"/>
        <color indexed="8"/>
        <rFont val="Angsana New"/>
        <family val="1"/>
      </rPr>
      <t xml:space="preserve"> เปรียบเทียบผลการคำนวณต้นทุนกิจกรรมย่อยแยกตามแหล่งเงิน (ต่อ)</t>
    </r>
  </si>
  <si>
    <t>1. โครงการจัดทำเหรียญกษาปณ์ที่ระลึกการประชุมผู้นำเขตเศรษฐกิจเอเปค ครั้งที่ 29 พ.ศ.2565</t>
  </si>
  <si>
    <t>2. โครงการจัดทำเหรียญกษาปณ์ที่ระลึก 100 ปี กองบัญชาการตำรวจนครบาล</t>
  </si>
  <si>
    <t>3. โครงการจัดทำเหรียญกษาปณ์ที่ระลึกครบ 90 ปี กรมธนารักษ์</t>
  </si>
  <si>
    <t>4. โครงการจัดทำเหรียญกษาปณ์ที่ระลึกครบ 130 ปี องค์กรอัยการ</t>
  </si>
  <si>
    <t>5. โครงการจัดทำเหรียญกษาปณ์ที่ระลึกครบ 130 ปี มหาวิทยาลัยราชภัฏพระนคร</t>
  </si>
  <si>
    <t>6. โครงการจัดทำเหรียญกษาปณ์ที่ระลึกครบ 60 ปี มูลนิธิประชาสงเคราะห์ในพระบรมราชูปถัมภ์</t>
  </si>
  <si>
    <t>7. โครงการจัดทำเหรียญกษาปณ์ที่ระลึกครบ 72 ปี การท่าเรือแห่งประเทศไทย</t>
  </si>
  <si>
    <t>8. โครงการพัฒนาและจัดทำผลิตภัณฑ์ใหม่</t>
  </si>
  <si>
    <t>9. โครงการฝึกอบรมเพื่อเพิ่มประสิทธิภาพการทำงาน/พัฒนาศักยภาพบุคลากรและส่งเสริมคุณภาพชีวิต</t>
  </si>
  <si>
    <t>1. โครงการกิจกรรมการส่งเสริมการเรียนรู้ของพิพิธภันฑ์</t>
  </si>
  <si>
    <t>2. โครงการกิจกรรมเผยแพร่ประชาสัมพันธ์พิพิธภัณฑ์</t>
  </si>
  <si>
    <t>3. โครงการกิจกรรมเผยแพร่และประชาสัมพันธ์ถ่ายทอดองค์ความรู้ประวัติศาสตร์กำแพงเมือง - คูเมือง</t>
  </si>
  <si>
    <t>4. โครงการยกระดับพิพิธภัณฑ์ให้เป็นศูนย์การเรียนรู้และแหล่งท่องเที่ยว</t>
  </si>
  <si>
    <t>5. โครงการฝึกอบรมด้านพิพิธภัณฑ์</t>
  </si>
  <si>
    <t>6. โครงการก่อสร้างอาคารปฏิบัติงานพิพิธภัณฑ์และอนุรักษ์ พร้อมครุภัณฑ์ประกอบอาคาร</t>
  </si>
  <si>
    <t>2. โครงการบูรณาการทะเบียนทรัพย์สิน</t>
  </si>
  <si>
    <t>3. โครงการจัดทำระบบศูนย์สั่งการและปฏิบัติการให้ความช่วยเหลือการประเมินราคาทรัพย์สินทั้งประเทสให้อยู่มาตรฐานเดียวกันผ่านระบบคอมพิวเตอร์</t>
  </si>
  <si>
    <t>4. โครงการศึกษานำร่องการใช้ปัญญาประดิษฐ์เพื่อการประเมินราคาทรัพย์สิน</t>
  </si>
  <si>
    <t>5. แผนงานบริหารงานฐานข้อมูลเพื่อการประเมินราคาทรัพย์สิน</t>
  </si>
  <si>
    <t>6. แผนงานประชาสัมพันธ์พระราชบัยญัติการประเมินราคาทรัพย์สินเพื่อประโยชน์แห่งรัฐ พ.ศ. 2562</t>
  </si>
  <si>
    <t>7. แผนงานโครงการยกระดับการประเมินราคาทรัพย์สินในประเทศไทยประจำปีงบประมาณ พ.ศ. 2566</t>
  </si>
  <si>
    <t>ในปีงบประมาณ พ.ศ. 2566 ศูนย์ต้นทุนหลักที่ 9 กองส่งเสริมและพัฒนาทรัพย์สินมีค่าของรัฐ มีต้นทุนรวมลดลงร้อยละ 87.79 โดยต้นทุนผันแปรลดลงร้อยละ 95.69 และต้นทุนคงที่เพิ่มขึ้นร้อยละ 44.26</t>
  </si>
  <si>
    <t>ในปีงบประมาณ พ.ศ. 2566 ศูนย์ต้นทุนหลักที่ 11 กองเทคโนโลยีการสำรวจและฐานข้อมูลที่ราชพัสดุ มีต้นทุนรวมเพิ่มขึ้นร้อยละ 46.83 โดยต้นทุนผันแปรเพิ่มขึ้นร้อยละ 413.18 และต้นทุนคงที่ลดลงร้อยละ 3.95</t>
  </si>
  <si>
    <t>ในปีงบประมาณ พ.ศ. 2566 ศูนย์ต้นทุนหลักที่ 14 กองบริหารที่ราชพัสดุภูมิภาค มีต้นทุนรวมเพิ่มขึ้นร้อยละ 382.35 โดยต้นทุนผันแปรเพิ่มขึ้นร้อยละ 1,329.30 และต้นทุนคงที่เพิ่มขึ้นร้อยละ 16.06</t>
  </si>
  <si>
    <t>ในปีงบประมาณ พ.ศ. 2566 ศูนย์ต้นทุนหลักที่ 17 กองพัฒนาธุรกิจและศักยภาพที่ราชพัสดุ มีต้นทุนรวมเพิ่มขึ้นร้อยละ 39.37 โดยต้นทุนผันแปรเพิ่มขึ้นร้อยละ 57.62 และต้นทุนคงที่เพิ่มขึ้นร้อยละ 34.52</t>
  </si>
  <si>
    <t>ในปีงบประมาณ พ.ศ. 2566 ศูนย์ต้นทุนหลักที่ 58 สำนักงานธนารักษ์พื้นที่ลำพูน มีต้นทุนรวมเพิ่มขึ้นร้อยละ 20.25 โดยต้นทุนผันแปรเพิ่มขึ้นร้อยละ 40.95 และต้นทุนคงที่เพิ่มขึ้นร้อยละ 0.52</t>
  </si>
  <si>
    <t>ในปีงบประมาณ พ.ศ. 2566 ศูนย์ต้นทุนหลักที่ 61 สำนักงานธนารักษ์พื้นที่แพร่ มีต้นทุนรวมเพิ่มขึ้นร้อยละ 31.45 โดยต้นทุนผันแปรเพิ่มขึ้นร้อยละ 35.71 และต้นทุนคงที่เพิ่มขึ้นร้อยละ 27.90</t>
  </si>
  <si>
    <t>ในปีงบประมาณ พ.ศ. 2566 ศูนย์ต้นทุนหลักที่ 62 สำนักงานธนารักษ์พื้นที่น่าน มีต้นทุนรวมลดลงร้อยละ 23.42 โดยต้นทุนผันแปรลดลงร้อยละ 49.77 และต้นทุนคงที่เพิ่มขึ้นร้อยละ 1.21</t>
  </si>
  <si>
    <t>ในปีงบประมาณ พ.ศ. 2566 ศูนย์ต้นทุนหลักที่ 75 สำนักงานธนารักษ์พื้นที่กาญจนบุรี มีต้นทุนรวมลดลงร้อยละ 22.57 โดยต้นทุนผันแปรลดลงร้อยละ 34.13 และต้นทุนคงที่เพิ่มขึ้นร้อยละ 0.52</t>
  </si>
  <si>
    <t>ในปีงบประมาณ พ.ศ. 2565 ศูนย์ต้นทุนหลักที่ 76 สำนักงานธนารักษ์พื้นที่สุพรรณบุรี มีต้นทุนรวมลดลงร้อยละ 36.96 โดยต้นทุนผันแปรลดลงร้อยละ 70.04 และต้นทุนคงที่ลดลงร้อยละ 5.15</t>
  </si>
  <si>
    <t>ในปีงบประมาณ พ.ศ. 2566 ศูนย์ต้นทุนหลักที่ 88 สำนักงานธนารักษ์พื้นที่ชุมพร มีต้นทุนรวมลดลงร้อยละ 21.22 โดยต้นทุนผันแปรลดลงร้อยละ 18.98 และต้นทุนคงที่ลดลงร้อยละ 22.87</t>
  </si>
  <si>
    <t>ในปีงบประมาณ พ.ศ. 2566 ศูนย์ต้นทุนหลักที่ 90 สำนักงานธนารักษ์พื้นที่สตูล มีต้นทุนรวมลดลงร้อยละ 45.26 โดยต้นทุนผันแปรลดลงร้อยละ 26.34 และต้นทุนคงที่ลดลงร้อยละ 52.51</t>
  </si>
  <si>
    <t>ในปีงบประมาณ พ.ศ. 2565 ศูนย์ต้นทุนหลักที่ 119 กองมาตรฐานการประเมินราคาทรัพย์สิน มีต้นทุนรวมเพิ่มขึ้นร้อยละ 26.62 โดยต้นทุนผันแปรลดลงร้อยละ 11.23 และต้นทุนคงที่เพิ่มขึ้นร้อยละ 82.89</t>
  </si>
  <si>
    <t>ในปีงบประมาณ พ.ศ. 2566 ศูนย์ต้นทุนสนับสนุนที่ 7 ศูนย์เทคโนโลยีสารสนเทศและการสื่อสาร มีต้นทุนรวมเพิ่มขึ้นร้อยละ 50.06 โดยต้นทุนผันแปรเพิ่มขึ้นร้อยละ 127.87 และต้นทุนคงที่เพิ่มขึ้นร้อยละ 0.85</t>
  </si>
  <si>
    <t>ในปีงบประมาณ พ.ศ. 2566 ศูนย์ต้นทุนสนับสนุนที่ 16 กองกฎหมาย มีต้นทุนรวมเพิ่มขึ้นร้อยละ 115.33 โดยต้นทุนผันแปรเพิ่มขึ้นร้อยละ 297.18 และต้นทุนคงที่เพิ่มขึ้นร้อยละ 22.71</t>
  </si>
  <si>
    <t>ต้นทุนทางตรง ปีงบประมาณ  พ.ศ.  2566</t>
  </si>
  <si>
    <t>ค่าใช้จ่ายดำเนินงานรักษาความมั่นคงของประเทศ (คงที่) (y-1)</t>
  </si>
  <si>
    <t>ค่าใช้จ่ายเงินอุดหนุน (ผันแปร) (y-1)</t>
  </si>
  <si>
    <t>ค่าใช้จ่ายบุคลากร (ผันแปร) (y-1)</t>
  </si>
  <si>
    <t>5107 (y-1)</t>
  </si>
  <si>
    <t xml:space="preserve"> ปีงบประมาณ พ.ศ. 2565</t>
  </si>
  <si>
    <t>ปีงบประมาณ พ.ศ. 2566</t>
  </si>
  <si>
    <t>จำนวนงานตรวจสอบ</t>
  </si>
  <si>
    <t>จำนวนชม</t>
  </si>
  <si>
    <t>จำนวนหนังสือ</t>
  </si>
  <si>
    <t>กิจกรรมด้านการเงินและบัญชี</t>
  </si>
  <si>
    <t>กิจกรรมด้านบริหารบุคลากร</t>
  </si>
  <si>
    <t>กิจกรรมด้านพัฒนาทรัพยากรบุคคล</t>
  </si>
  <si>
    <t>จำนวนชั่วโมงคนการฝึกอบรม</t>
  </si>
  <si>
    <t>กิจกรรมด้านตรวจสอบภายใน</t>
  </si>
  <si>
    <t>จำนวนวันคนงานตรวจสอบ</t>
  </si>
  <si>
    <t>กิจกรรมด้านเทคโนโลยีสารสนเทศภายในหน่วยงาน</t>
  </si>
  <si>
    <t>กิจกรรมด้านงานสารบรรณ</t>
  </si>
  <si>
    <t>กิจกรรมด้านยานพาหนะ</t>
  </si>
  <si>
    <t>กิจกรรมด้านงานช่วยอำนวยการ</t>
  </si>
  <si>
    <t>จำนวนเรื่อง</t>
  </si>
  <si>
    <t>กิจกรรมด้านการวิเทศสัมพันธ์</t>
  </si>
  <si>
    <t>จำนวนเงินงบประมาณที่ได้รับจัดสรร</t>
  </si>
  <si>
    <t>กิจกรรมด้านอาคารและสถานที่</t>
  </si>
  <si>
    <t>กิจกรรมด้านวินัยและความรับผิดทางละเมิด</t>
  </si>
  <si>
    <t xml:space="preserve">กิจกรรมด้านประชาสัมพันธ์ </t>
  </si>
  <si>
    <t>กิจกรรมด้านแผนงานและติดตามประเมินผล</t>
  </si>
  <si>
    <t>กิจกรรมด้านพัฒนาระบบบริหารราชการ</t>
  </si>
  <si>
    <t>กิจกรรมด้านเครือข่ายอินเตอร์เน็ตและเว็บไซต์</t>
  </si>
  <si>
    <t>กิจกรรมด้านการพัสดุ (จัดซื้อจัดจ้าง)</t>
  </si>
  <si>
    <t>จำนวนครั้งการจัดซื้อจัดจ้าง</t>
  </si>
  <si>
    <t>ในปีงบประมาณ พ.ศ. 2566 กองเทคโนโลยีการสำรวจและฐานข้อมูลที่ราชพัสดุ ได้แจ้งข้อมูลกิจกรรมย่อยที่เกิดขึ้น เพิ่มขึ้นร้อยละ 6,347.90 และในการปันส่วนต้นทุนรวมเพิ่มขึ้นร้อยละ 194.58 จึงทำให้ต้นทุนต่อหน่วยลดลงร้อยละ 95.43</t>
  </si>
  <si>
    <t>ในปีงบประมาณ พ.ศ. 2566 กองเทคโนโลยีการสำรวจและฐานข้อมูลที่ราชพัสดุ ได้แจ้งข้อมูลการสำรวจจัดทำแผนที่เพื่อจัดให้เช่าลดลงร้อยละ 59.02 และมีต้นทุนรวมลดลงร้อยละ 71.39 จึงทำให้ต้นทุนต่อหน่วยลดลงร้อยละ 30.17</t>
  </si>
  <si>
    <t>ในปีงบประมาณ พ.ศ. 2566 กองเทคโนโลยีการสำรวจและฐานข้อมูลที่ราชพัสดุ ได้แจ้งข้อมูลเอกสารหลักฐานและพิจารณาแนวเขตเพิ่มขึ้นร้อยละ 2,125.00 แต่มีต้นทุนรวมลดลงร้อยละ 100.00  จึงทำให้ต้นทุนต่อหน่วยลดลงร้อยละ 100.00</t>
  </si>
  <si>
    <t>ในปีงบประมาณ พ.ศ. 2566 กองบริหารจัดการกรรมสิทธิ์ที่ราชพัสดุ ได้แจ้งข้อมูลพิจารณาเรื่องร้องเรียนและโต้แย้งสิทธิ์ลดลงร้อยละ 82.69 แต่มีต้นทุนรวมลดลงร้อยละ 20.28 จึงทำให้ต้นทุนต่อหน่วยเพิ่มขึ้นร้อยละ 360.47</t>
  </si>
  <si>
    <t>ในปีงบประมาณ พ.ศ. 2566 กองเทคโนโลยีการสำรวจและฐานข้อมูลที่ราชพัสดุ ได้แจ้งข้อมูลรับ-จำหน่าย เพิกถอนทะเบียนที่ราชพัสดุเพิ่มขึ้นร้อยละ 178.88 แต่มีต้นทุนรวมลดลงร้อยละ 65.32 จึงทำให้ต้นทุนต่อหน่วยลดลงร้อยละ 87.57</t>
  </si>
  <si>
    <t>ในปีงบประมาณ พ.ศ. 2566 กองบริหารจัดการกรรมสิทธิ์ที่ราชพัสดุ ได้แจ้งข้อมูลปริมาณงานพิจารณาการพิสูจน์สิทธิตามหลักเกณฑ์ของ กบร. เพิ่มขึ้นร้อยละ 20.39 และมีต้นทุนรวมลดลงร้อยละ 57.96 จึงทำให้ต้นทุนต่อหน่วยลดลงร้อยละ 65.08</t>
  </si>
  <si>
    <t>ในปีงบประมาณ พ.ศ. 2566 กองบริหารจัดการกรรมสิทธิ์ที่ราชพัสดุ ได้แจ้งข้อมูลปริมาณงานบริหารจัดการทรัพย์สินที่ตกเป็นของแผ่นดิน ลดลงร้อยละ 54.61 แต่มีต้นทุนรวมลดลงร้อยละ 28.27 จึงทำให้ต้นทุนต่อหน่วยเพิ่มขึ้นร้อยละ 58.02</t>
  </si>
  <si>
    <t>ในปีงบประมาณ พ.ศ. 2566 กองเทคโนโลยีการสำรวจและฐานข้อมูลที่ราชพัสดุ ได้แจ้งข้อมูลปริมาณงานปรับปรุงฐานข้อมูลที่ราชพัสดุระบบ GIS ผู้ใช้ / ผู้เช่า ที่เกิดขึ้น ลดลงร้อยละ 89.98 แต่มีนต้นทุนรวมลดลงร้อยละ 28.50 จึงทำให้ต้นทุนต่อหน่วยเพิ่มขึ้นร้อยละ 613.92</t>
  </si>
  <si>
    <t>ในปีงบประมาณ พ.ศ. 2566 กองบริหารที่ราชพัสดุกรุงเทพมหานคร ได้แจ้งข้อมูลปริมาณงานพิจารณาให้เช่าที่ราชพัสดุ ลดลงร้อยละ 92.69 แต่มีต้นทุนรวมลดลงร้อยละ 24.62 จึงทำให้ต้นทุนต่อหน่วยเพิ่มขึ้นร้อยละ 931.35</t>
  </si>
  <si>
    <t>ในปีงบประมาณ พ.ศ. 2566 กองบริหารที่ราชพัสดุกรุงเทพมหานคร ได้แจ้งข้อมูลปริมาณงานบริหารสัญญาเช่าที่ราชพัสดุ ลดลงร้อยละ 48.60 แต่มีต้นทุนรวมลดลงร้อยละ 37.84 จึงทำให้ต้นทุนต่อหน่วยเพิ่มขึ้นร้อยละ 20.94</t>
  </si>
  <si>
    <t>ในปีงบประมาณ พ.ศ. 2566 กองบริหารที่ราชพัสดุกรุงเทพมหานคร ได้แจ้งข้อมูลปริมาณงานพิจารณาให้ใช้ที่ราชพัสดุ ลดลงร้อยละ 33.33 แต่มีต้นทุนรวมเพิ่มขึ้นร้อยละ 213.27  จึงทำให้ต้นทุนต่อหน่วยเพิ่มขึ้นร้อยละ 369.90</t>
  </si>
  <si>
    <t>ในปีงบประมาณ พ.ศ. 2566 กองบริหารที่ราชพัสดุกรุงเทพมหานคร ได้แจ้งข้อมูลปริมาณงานโอนกรรมสิทธิ์/ขอคืนที่ราชพัสดุ เพิ่มขึ้นร้อยละ 1,290.91 และมีต้นทุนรวมเพิ่มขึ้นร้อยละ 148.42  จึงทำให้ต้นทุนต่อหน่วยลดลงร้อยละ 82.14</t>
  </si>
  <si>
    <t>ในปีงบประมาณ พ.ศ. 2566 กองบริหารที่ราชพัสดุกรุงเทพมหานคร ได้แจ้งข้อมูลปริมาณงานตอบข้อหารือ/ให้ข้อมูลเอกสาร เพิ่มขึ้นร้อยละ 17.01 และมีต้นทุนรวมลดลงร้อยละ 28.84  จึงทำให้ต้นทุนต่อหน่วยลดลงร้อยละ 39.18</t>
  </si>
  <si>
    <t>ในปีงบประมาณ พ.ศ. 2566 กองบริหารที่ราชพัสดุกรุงเทพมหานคร ได้แจ้งข้อมูลปริมาณงานจัดทำทะเบียนที่ราชพัสดุ เพิ่มขึ้นร้อยละ 49.01 และมีต้นทุนรวมเพิ่มขึ้นร้อยละ 3.70 จึงทำให้ต้นทุนต่อหน่วยลดลงร้อยละ 30.41</t>
  </si>
  <si>
    <t>ในปีงบประมาณ พ.ศ. 2566 กองบริหารที่ราชพัสดุกรุงเทพมหานคร ได้แจ้งข้อมูลปริมาณงานให้ใช้/ขายวัสดุที่รื้อถอน เพิ่มขึ้นร้อยละ 7.60 และมีต้นทุนรวมลดลงร้อยละ 67.64 จึงทำให้ต้นทุนต่อหน่วยลดลงร้อยละ 69.93</t>
  </si>
  <si>
    <t>ในปีงบประมาณ พ.ศ. 2566 กองบริหารที่ราชพัสดุกรุงเทพมหานคร ได้แจ้งข้อมูลไม่มีปริมาณสำรวจรังวัดที่ราชพัสดุ กท.เพิ่มขึ้นร้อยละ 0.74 และมีต้นทุนรวมลดลงร้อยละ 74.60 แต่ไม่มีปริมาณงาน จึงทำให้ต้นทุนต่อหน่วยลดลงร้อยละ 74.60</t>
  </si>
  <si>
    <t>ในปีงบประมาณ พ.ศ. 2566 กองบริหารที่ราชพัสดุกรุงเทพมหานคร ได้แจ้งข้อมูลปริมาณจัดทำระวังชี้แนวเขตที่ดิน เพิ่มขึ้นร้อยละ 13.86 และมีต้นทุนรวมลดลงร้อยละ 72.71   จึงทำให้ต้นทุนต่อหน่วยลดลงร้อยละ 76.03</t>
  </si>
  <si>
    <t>ในปีงบประมาณ พ.ศ. 2566 กองบริหารที่ราชพัสดุกรุงเทพมหานคร ได้แจ้งข้อมูลปริมาณจัดเก็บเงินรายได้ เพิ่มขึ้นร้อยละ 46.24 และมีต้นทุนรวมลดลงร้อยละ 46.98   จึงทำให้ต้นทุนต่อหน่วยลดลงร้อยละ 63.75</t>
  </si>
  <si>
    <t>ในปีงบประมาณ พ.ศ. 2566 กองบริหารที่ราชพัสดุกรุงเทพมหานคร ได้แจ้งข้อมูลปริมาณจัดทำหลักฐานการเช่า เพิ่มขึ้นร้อยละ 517.33 และมีต้นทุนรวมลดลงร้อยละ 8.13 จึงทำให้ต้นทุนต่อหน่วยลดลงร้อยละ 85.12</t>
  </si>
  <si>
    <t>ในปีงบประมาณ พ.ศ. 2566 กองบริหารที่ราชพัสดุกรุงเทพมหานคร ได้แจ้งข้อมูลปริมาณแจ้งเตือน/ตรวจเยี่ยมผู้เช่า เพิ่มขึ้นร้อยละ 52.37 และมีต้นทุนรวมเพิ่มขึ้นร้อยละ 134.60 จึงทำให้ต้นทุนต่อหน่วยเพิ่มขึ้นร้อยละ 53.97</t>
  </si>
  <si>
    <t>ในปีงบประมาณ พ.ศ. 2566 กองบริหารที่ราชพัสดุกรุงเทพมหานคร ได้แจ้งข้อมูลปริมาณ    คืนเงินประกัน/หลักประกัน ลดลงร้อยละ 30.72 แต่มีต้นทุนรวมเพิ่มขึ้นร้อยละ 64.82 จึงทำให้ต้นทุนต่อหน่วยเพิ่มขึ้นร้อยละ 137.90</t>
  </si>
  <si>
    <t>ในปีงบประมาณ พ.ศ. 2566 กองบริหารที่ราชพัสดุภูมิภาค ได้แจ้งข้อมูลปริมาณ พิจารณาการขอใช้ ลดลงร้อยละ 7.98 แต่มีต้นทุนรวมเพิ่มขึ้นร้อยละ 16.22 จึงทำให้ต้นทุนต่อหน่วยเพิ่มขึ้นร้อยละ 26.31</t>
  </si>
  <si>
    <t>ในปีงบประมาณ พ.ศ. 2566 กองบริหารที่ราชพัสดุภูมิภาค ได้แจ้งข้อมูลปริมาณ พิจารณาการจัดหาประโยชน์ในที่ราชพัสดุ ลดลงร้อยละ 26.33 แต่มีต้นทุนรวมเพิ่มขึ้นร้อยละ 11.57 จึงทำให้ต้นทุนต่อหน่วยเพิ่มขึ้นร้อยละ 51.45</t>
  </si>
  <si>
    <t>ในปีงบประมาณ พ.ศ. 2566 กองพัฒนาธุรกิจและศักยภาพที่ราชพัสดุ ได้แจ้งข้อมูลปริมาณ บริหารจัดการโครงการพัฒนาที่ราชพัสดุ ลดลงร้อยละ 99.14 และมีต้นทุนรวมลดลงร้อยละ 26.84 จึงทำให้ต้นทุนต่อหน่วยเพิ่มขึ้นร้อยละ 8,368.39</t>
  </si>
  <si>
    <t>ในปีงบประมาณ พ.ศ. 2566 กองพัฒนาธุรกิจและศักยภาพที่ราชพัสดุ ได้แจ้งข้อมูลปริมาณ ประชุมอสังหาริมทรัพย์ของรัฐบาลไทยในต่างประเทศ/ศูนย์ราชการ/ด้านสิ่งแวดล้อม เพิ่มขึ้นร้อยละ 195.29 และมีต้นทุนรวมลดลงร้อยละ 26.11 จึงทำให้ต้นทุนต่อหน่วยลดลงร้อยละ 74.98</t>
  </si>
  <si>
    <t>ในปีงบประมาณ พ.ศ. 2566 กองพัฒนาและบำรุงรักษาอาคารราชพัสดุ ได้แจ้งข้อมูลปริมาณ กำหนดตำแหน่งที่ตั้งอาคารบนที่ดินราชพัสดุ ลดลงร้อยละ 17.11 แต่มีต้นทุนรวมลดลงร้อยละ 35.13 จึงทำให้ต้นทุนต่อหน่วยลดลงร้อยละ 21.75</t>
  </si>
  <si>
    <t>ในปีงบประมาณ พ.ศ. 2566 กองพัฒนาและบำรุงรักษาอาคารราชพัสดุ ได้แจ้งข้อมูลปริมาณ ตรวจสภาพอาคารที่เสื่อมสภาพ/ชำรุดเสียหาย เพิ่มขึ้นร้อยละ 113.68 และมีต้นทุนรวมลดลงร้อยละ 6.64 จึงทำให้ต้นทุนต่อหน่วยลดลงร้อยละ 56.31</t>
  </si>
  <si>
    <t>ในปีงบประมาณ พ.ศ. 2566 กองพัฒนาและบำรุงรักษาอาคารราชพัสดุ ได้แจ้งข้อมูลปริมาณ ควบคุมการก่อสร้างอาคาร และตรวจรับมอบอาคาร ลดลงร้อยละ 14.17 แต่มีต้นทุนรวมลดลงร้อยละ 36.02 จึงทำให้ต้นทุนต่อหน่วยลดลงร้อยละ 25.45</t>
  </si>
  <si>
    <t>ในปีงบประมาณ พ.ศ. 2566 กองกษาปณ์ ได้แจ้งข้อมูลปริมาณผลิตงาน Wirecut เพิ่มขึ้นร้อยละ 22.91 และมีต้นทุนรวมลดลงร้อยละ 55.24 จึงทำให้ต้นทุนต่อหน่วยลดลงร้อยละ 63.58</t>
  </si>
  <si>
    <t>ในปีงบประมาณ พ.ศ. 2566 กองกษาปณ์ ได้แจ้งข้อมูลปริมาณ ผลิตงานช่างฝีมือ เพิ่มขึ้นร้อยละ 13.90 และมีต้นทุนรวมลดลงร้อยละ 56.32 จึงทำให้ต้นทุนต่อหน่วยลดลงร้อยละ 61.65</t>
  </si>
  <si>
    <t>ในปีงบประมาณ พ.ศ. 2566 กองกษาปณ์ ได้แจ้งข้อมูลปริมาณรับแลกคืนเหรียญกษาปณ์ เพิ่มขึ้นร้อยละ 4.93 และมีต้นทุนรวมลดลงร้อยละ 37.81 จึงทำให้ต้นทุนต่อหน่วยลดลงร้อยละ 40.73</t>
  </si>
  <si>
    <t>ในปีงบประมาณ พ.ศ. 2566 กองกษาปณ์ ได้แจ้งข้อมูลปริมาณ จ่ายแลกเหรียญกษาปณ์ เพิ่มขึ้นร้อยละ 4.96 และมีต้นทุนรวมลดลงร้อยละ 33.25 จึงทำให้ต้นทุนต่อหน่วยลดลงร้อยละ 36.40</t>
  </si>
  <si>
    <t>ในปีงบประมาณ พ.ศ. 2566 กองกษาปณ์ ได้แจ้งข้อมูลปริมาณ จ่ายย้าย - รับย้ายเหรียญกษาปณ์ไปสำรองจ่ายในส่วนภูมิภาค เพิ่มขึ้นร้อยละ 11.27 และมีต้นทุนรวมลดลงร้อยละ 37.10 จึงทำให้ต้นทุนต่อหน่วยลดลงร้อยละ 43.47</t>
  </si>
  <si>
    <t>ในปีงบประมาณ พ.ศ. 2566 กองกษาปณ์ ได้แจ้งข้อมูลปริมาณ เก็บรักษาเหรียญกษาปณ์ ลดลงร้อยละ 44.95 แต่มีต้นทุนรวมลดลงร้อยละ 33.16 จึงทำให้ต้นทุนต่อหน่วยเพิ่มขึ้นร้อยละ 21.41</t>
  </si>
  <si>
    <t>ในปีงบประมาณ พ.ศ. 2566 กองส่งเสริมและพัฒนาทรัพย์สินมีค่าของรัฐ ได้แจ้งข้อมูลปริมาณ จัดเก็บทรัพย์สินมีค่าของรัฐ เพิ่มขึ้นร้อยละ 29.45 แต่มีต้นทุนรวมลดลงร้อยละ 15.81 จึงทำให้ต้นทุนต่อหน่วยลดลงร้อยละ 34.97</t>
  </si>
  <si>
    <t>ในปีงบประมาณ พ.ศ. 2566 กองส่งเสริมและพัฒนาทรัพย์สินมีค่าของรัฐ ได้แจ้งข้อมูลปริมาณ อนุรักษ์ทรัพย์สินมีค่าของรัฐ เพิ่มขึ้นร้อยละ 72.41 และมีต้นทุนรวมเพิ่มขึ้นร้อยละ 117.48 จึงทำให้ต้นทุนต่อหน่วยเพิ่มขึ้นร้อยละ 26.14</t>
  </si>
  <si>
    <t>ในปีงบประมาณ พ.ศ. 2566 กองส่งเสริมและพัฒนาทรัพย์สินมีค่าของรัฐ ได้แจ้งข้อมูลปริมาณ จัดแสดงทรัพย์สินมีค่าของรัฐ เพิ่มขึ้นร้อยละ 77.81 แต่มีต้นทุนรวมลดลงร้อยละ 77.15 จึงทำให้ต้นทุนต่อหน่วยลดลงร้อยละ 87.15</t>
  </si>
  <si>
    <t>ในปีงบประมาณ พ.ศ. 2566 กองส่งเสริมและพัฒนาทรัพย์สินมีค่าของรัฐ ได้แจ้งข้อมูลปริมาณ เผยแพร่ประชาสัมพันธ์ทรัพย์สินมีค่าของรัฐ เพิ่มขึ้นร้อยละ 5.49 แต่มีต้นทุนรวมลดลงร้อยละ 88.23 จึงทำให้ต้นทุนต่อหน่วยลดลงร้อยละ 88.84</t>
  </si>
  <si>
    <t>ในปีงบประมาณ พ.ศ. 2566 กองส่งเสริมและพัฒนาทรัพย์สินมีค่าของรัฐ ได้แจ้งข้อมูลปริมาณ จัดหาเหรียญและผลิตภัณฑ์เพื่อการจำหน่าย เพิ่มขึ้นร้อยละ 263.66 แต่มีต้นทุนรวมลดลงร้อยละ 87.20 จึงทำให้ต้นทุนต่อหน่วยลดลงร้อยละ 96.48</t>
  </si>
  <si>
    <t>ในปีงบประมาณ พ.ศ. 2566 กองส่งเสริมและพัฒนาทรัพย์สินมีค่าของรัฐ ได้แจ้งข้อมูลปริมาณ จัดเก็บและเบิกจ่ายเหรียญและผลิตภัณฑ์ เพิ่มขึ้นร้อยละ 78.28 แต่มีต้นทุนรวมลดลงร้อยละ 61.85 จึงทำให้ต้นทุนต่อหน่วยลดลงร้อยละ 78.60</t>
  </si>
  <si>
    <t>ในปีงบประมาณ พ.ศ. 2566 กองประเมินราคาทรัพย์สิน ได้แจ้งข้อมูลปริมาณ ควบคุมติดตามการประเมินที่ดินรายแปลง ในภูมิภาค ลดลงร้อยละ 100.00 และมีต้นทุนรวมลดลงร้อยละ 45.24 จึงทำให้ต้นทุนต่อหน่วยเพิ่มขึ้นร้อยละ 12,536,444.21 การที่ต้นทุนต่อหน่วยเพิ่มขึ้นอย่างมาก เพราะกองประเมินราคาทรัพย์สินได้ปรับการคิดหน่วยเป็นจังหวัดคือ 76 จังหวัด ต่างจากปีก่อนที่คิดหน่วยเป็นแปลง</t>
  </si>
  <si>
    <t>ในปีงบประมาณ พ.ศ. 2566 กองประเมินราคาทรัพย์สิน ได้แจ้งข้อมูลปริมาณ จัดทำรายงานการประเมินราคาห้องชุด ในกทม. ลดลงร้อยละ 31.08 แต่มีต้นทุนรวมลดลงร้อยละ 54.78 จึงทำให้ต้นทุนต่อหน่วยลดลงร้อยละ 34.39</t>
  </si>
  <si>
    <t>ในปีงบประมาณ พ.ศ. 2566 กองประเมินราคาทรัพย์สิน ได้แจ้งข้อมูลปริมาณ ตรวจสอบแนะนำการประเมินราคาห้องชุด ในภูมิภาค เพิ่มขึ้นร้อยละ 16.41 และมีต้นทุนรวมลดลงร้อยละ 54.78 จึงทำให้ต้นทุนต่อหน่วยลดลงร้อยละ 61.15</t>
  </si>
  <si>
    <t>ในปีงบประมาณ พ.ศ. 2566 กองประเมินราคาทรัพย์สิน ได้แจ้งข้อมูลปริมาณ ควบคุมติดตามการปรับราคาประเมินห้องชุด ในภูมิภาค ลดลงร้อยละ 80.03 แต่มีต้นทุนรวมลดลงร้อยละ 54.78 จึงทำให้ต้นทุนต่อหน่วยเพิ่มขึ้นร้อยละ 126.40</t>
  </si>
  <si>
    <t>ในปีงบประมาณ พ.ศ. 2566 กองมาตรฐานประเมินราคาทรัพย์สิน ได้แจ้งข้อมูลปริมาณ บริการข้อมูลบัญชีราคาประมเนทุนทรัพย์ เพิ่มขึ้นร้อยละ 22.25 แต่มีต้นทุนรวมลดลงร้อยละ 74.11 จึงทำให้ต้นทุนต่อหน่วยลดลงร้อยละ 78.82</t>
  </si>
  <si>
    <t>ในปีงบประมาณ พ.ศ. 2566 สำนักงานธนารักษ์พื้นที่ 76 พื้นที่ ได้แจ้งข้อมูลปริมาณ จัดให้เช่าที่ราชพัสดุ ลดลงร้อยละ 17.90 แต่มีต้นทุนรวมเพิ่มขึ้นร้อยละ 11.59 จึงทำให้ต้นทุนต่อหน่วยเพิ่มขึ้นร้อยละ 35.93</t>
  </si>
  <si>
    <t>ในปีงบประมาณ พ.ศ. 2566 สำนักงานธนารักษ์พื้นที่ 76 พื้นที่ ได้แจ้งข้อมูลปริมาณ จัดทำหลักฐานการเช่าที่ราชพัสดุ ลดลงร้อยละ 28.57 แต่มีต้นทุนรวมลดลงร้อยละ 58.23 จึงทำให้ต้นทุนต่อหน่วยลดลงร้อยละ 41.53</t>
  </si>
  <si>
    <r>
      <t>ในปีงบประมาณ พ.ศ. 2566 สำนักงานธนารักษ์พื้นที่ 76 พื้นที่ ได้แจ้งข้อมูลปริมาณ จัดให้ใช้ที่ราชพัสดุ เพิ่มขึ้นร้อยละ 3.81 และมีต้นทุนรวมลดลงร้อยละ 58.23 จึงทำให้ต้นทุนต่อหน่วย</t>
    </r>
    <r>
      <rPr>
        <b/>
        <sz val="16"/>
        <color theme="1"/>
        <rFont val="Angsana New"/>
        <family val="1"/>
      </rPr>
      <t>ลดลง</t>
    </r>
    <r>
      <rPr>
        <sz val="16"/>
        <color theme="1"/>
        <rFont val="Angsana New"/>
        <family val="1"/>
      </rPr>
      <t>ร้อยละ 59.76</t>
    </r>
  </si>
  <si>
    <t>ในปีงบประมาณ พ.ศ. 2566 สำนักงานธนารักษ์พื้นที่ 76 พื้นที่ ได้แจ้งข้อมูลปริมาณ โอนกรรมสิทธิ์ที่ราชพัสดุ  เพิ่มขึ้นร้อยละ 209.05 และมีต้นทุนรวมเพิ่มขึ้นร้อยละ 99.84 จึงทำให้ต้นทุนต่อหน่วยลดลงร้อยละ 35.34</t>
  </si>
  <si>
    <t>ในปีงบประมาณ พ.ศ. 2566 สำนักงานธนารักษ์พื้นที่ 76 พื้นที่ ได้แจ้งข้อมูลปริมาณ ขอคืนที่ราชพัสดุ เพิ่มขึ้นร้อยละ 17.92 และมีต้นทุนรวมลดลงร้อยละ 62.90 จึงทำให้ต้นทุนต่อหน่วยลดลงร้อยละ 68.54</t>
  </si>
  <si>
    <t>ในปีงบประมาณ พ.ศ. 2566 สำนักงานธนารักษ์พื้นที่ 76 พื้นที่ ได้แจ้งข้อมูลปริมาณ สำรวจรังวัดที่ราชพัสดุ ธพ. ลดลงร้อยละ 23.41 แต่มีต้นทุนรวมเพิ่มขึ้นร้อยละ 82.26 จึงทำให้ต้นทุนต่อหน่วยเพิ่มขึ้นร้อยละ 137.98</t>
  </si>
  <si>
    <t>ในปีงบประมาณ พ.ศ. 2566 สำนักงานธนารักษ์พื้นที่ 76 พื้นที่ ได้แจ้งข้อมูลปริมาณ จัดทำหลักฐานทางทะเบียน ธพ. ลดลงร้อยละ 10.23 และมีต้นทุนรวมลดลงร้อยละ 82.61 จึงทำให้ต้นทุนต่อหน่วยลดลงร้อยละ 80.63</t>
  </si>
  <si>
    <t>ในปีงบประมาณ พ.ศ. 2566 สำนักงานธนารักษ์พื้นที่ 76 พื้นที่ ได้แจ้งข้อมูลปริมาณ ออกหนังสือสำคัญ เพิ่มขึ้นร้อยละ 14,380 และมีต้นทุนรวมลดลงร้อยละ 44.86 จึงทำให้ต้นทุนต่อหน่วยลดลงร้อยละ 99.62</t>
  </si>
  <si>
    <t>ในปีงบประมาณ พ.ศ. 2566 สำนักงานธนารักษ์พื้นที่ 76 พื้นที่ ได้แจ้งข้อมูลปริมาณ ตรวจสภาพอาคารราชพัสดุ เพิ่มขึ้นร้อยละ 125.91 และมีต้นทุนรวมลดลงร้อยละ 10.59 จึงทำให้ต้นทุนต่อหน่วยลดลงร้อยละ 60.42</t>
  </si>
  <si>
    <t>ในปีงบประมาณ พ.ศ. 2566 สำนักงานธนารักษ์พื้นที่ 76 พื้นที่ ได้แจ้งข้อมูลปริมาณพิสูจน์สิทธิ์ ลดลงร้อยละ 10.96 แต่มีต้นทุนรวมเพิ่มขึ้นร้อยละ 22.28 จึงทำให้ต้นทุนต่อหน่วยเพิ่มขึ้นร้อยละ 37.34</t>
  </si>
  <si>
    <t>ในปีงบประมาณ พ.ศ. 2566 สำนักงานธนารักษ์พื้นที่ 76 พื้นที่ ได้แจ้งข้อมูลปริมาณ จัดเก็บรายได้ ลดลงร้อยละ 97.07 แต่มีต้นทุนรวมลดลงร้อยละ 50.33 จึงทำให้ต้นทุนต่อหน่วยเพิ่มขึ้นร้อยละ 1,596.94</t>
  </si>
  <si>
    <t>ในปีงบประมาณ พ.ศ. 2566 สำนักงานธนารักษ์พื้นที่ 76 พื้นที่ ได้แจ้งข้อมูลปริมาณ จัดเก็บ / คืนเงินประกัน/ภาษี เพิ่มขึ้นร้อยละ 46.36 และมีต้นทุนรวมลดลงร้อยละ 48.61 จึงทำให้ต้นทุนต่อหน่วยลดลงร้อยละ 64.89</t>
  </si>
  <si>
    <t>ในปีงบประมาณ พ.ศ. 2566 สำนักงานธนารักษ์พื้นที่ 76 พื้นที่ ได้แจ้งข้อมูลปริมาณ รับ-จ่ายแลกเหรียญกษาปณ์และเหรียญกษาปณ์ที่ระลึก เพิ่มขึ้นร้อยละ 66,664,722.39 สาเหตุที่เพิ่มมากเนื่องจากมีการเปลี่ยนหน่วยนับจากล้านเหรียญเป็นหน่วยเหรียญ และมีต้นทุนรวมลดลงร้อยละ 32.50 จึงทำให้ต้นทุนต่อหน่วยลดลงร้อยละ 100</t>
  </si>
  <si>
    <t>ในปีงบประมาณ พ.ศ. 2566 สำนักงานธนารักษ์พื้นที่ 76 พื้นที่ ได้แจ้งข้อมูลปริมาณ ปรับราคาทุนทรัพย์ห้องชุด ลดลงร้อยละ 55.85 แต่มีต้นทุนรวมลดลงร้อยละ 68.30 จึงทำให้ต้นทุนต่อหน่วยลดลงร้อยละ 28.19</t>
  </si>
  <si>
    <t>ในปีงบประมาณ พ.ศ. 2566 สำนักงานธนารักษ์พื้นที่ 76 พื้นที่ ได้แจ้งข้อมูลปริมาณ ปรับราคาทุนทรัพย์ห้องชุด ลดลงร้อยละ 77.61 แต่มีต้นทุนรวมลดลงร้อยละ 46.58 จึงทำให้ต้นทุนต่อหน่วยเพิ่มขึ้นร้อยละ 138.56</t>
  </si>
  <si>
    <t>ในปีงบประมาณ พ.ศ. 2566 สำนักงานธนารักษ์พื้นที่ 76 พื้นที่ ได้แจ้งข้อมูลปริมาณ ประเมินราคาทุนทรัพย์สิ่งปลูกสร้างไม่แล้วเสร็จ ธพ. เพิ่มขึ้นร้อยละ 12,236.36 และมีต้นทุนรวมลดลงร้อยละ 27.41 จึงทำให้ต้นทุนต่อหน่วยลดลงร้อยละ 99.41</t>
  </si>
  <si>
    <t>ในปีงบประมาณ พ.ศ. 2566 สำนักงานธนารักษ์พื้นที่ 76 พื้นที่ ได้แจ้งข้อมูลปริมาณ บริการข้อมูลราคาประเมินทุนทรัพย์ ธพ. ลดลงร้อยละ 81.35 แต่มีต้นทุนรวมลดลงร้อยละ 39.76 จึงทำให้ต้นทุนต่อหน่วยเพิ่มขึ้นร้อยละ 222.92</t>
  </si>
  <si>
    <t>ในปีงบประมาณ พ.ศ. 2566 กองมาตรฐานการประเมินราคาทรัพย์สิน ได้แจ้งข้อมูลปริมาณ จัดทำฐานข้อมูลระวางแผนที่ดิจิตอลและระวางแผนที่ เพิ่มขึ้นร้อยละ 6.01 และมีต้นทุนรวมเพิ่มขึ้นร้อยละ 181.74 จึงทำให้ต้นทุนต่อหน่วยเพิ่มขึ้นร้อยละ 165.54</t>
  </si>
  <si>
    <t>ในปีงบประมาณ พ.ศ. 2566 กองมาตรฐานการประเมินราคาทรัพย์สิน ได้แจ้งข้อมูลปริมาณ จัดทำบานข้อมูลทะเบียนที่ดินและอาคารชุด เพิ่มขึ้นร้อยละ 9.05 และมีต้นทุนรวมเพิ่มขึ้นร้อยละ 180.23 จึงทำให้ต้นทุนต่อหน่วยเพิ่มขึ้นร้อยละ 156.96</t>
  </si>
  <si>
    <t>ในปีงบประมาณ พ.ศ. 2566 กองมาตรฐานการประเมินราคาทรัพย์สิน ได้แจ้งข้อมูลปริมาณ การศึกษาวิจัย แนวทางการประเมินราคา เพิ่มขึ้นร้อยละ 300.00 และมีต้นทุนรวมลดลงร้อยละ 67.66 จึงทำให้ต้นทุนต่อหน่วยลดลงร้อยละ 91.91</t>
  </si>
  <si>
    <t>ในปีงบประมาณ พ.ศ. 2566 กองประเมินราคาทรัพย์สิน ได้แจ้งข้อมูลปริมาณ ปรับราคาประเมินห้องชุด ในกทม. ลดลงร้อยละ 14.01 แต่มีต้นทุนรวมลดลงร้อยละ 51.94 จึงทำให้ต้นทุนต่อหน่วยลดลงร้อยละ 44.10</t>
  </si>
  <si>
    <t>ในปีงบประมาณ พ.ศ. 2566 กองมาตรฐานการประเมินราคาทรัพย์สิน ได้แจ้งข้อมูลปริมาณ จัดทำหลักเณฑ์และแนวทางปฏิบัติ ลดลงร้อยละ 33.33 แต่มีต้นทุนรวมเพิ่มขึ้นร้อยละ 186.00 จึงทำให้ต้นทุนต่อหน่วยเพิ่มขึ้นร้อยละ 329.01</t>
  </si>
  <si>
    <t>ในปีงบประมาณ พ.ศ. 2566 กองพัฒนาธุรกิจและศักยภาพที่ราชพัสดุ ได้แจ้งข้อมูลปริมาณ จัดทำมาตรฐานการปฏิบัติงาน เพิ่มขึ้นร้อยละ 131.32 และมีต้นทุนรวมลดลงร้อยละ 25.82 จึงทำให้ต้นทุนต่อหน่วยลดลงร้อยละ 67.93</t>
  </si>
  <si>
    <t>ในปีงบประมาณ พ.ศ. 2566 กองพัฒนาธุรกิจและศักยภาพที่ราชพัสดุ ได้แจ้งข้อมูลปริมาณ พิจารณางานตามภารกิจ เพิ่มขึ้นร้อยละ 346.54 และมีต้นทุนรวมลดลงร้อยละ 34.14 จึงทำให้ต้นทุนต่อหน่วยลดลงร้อยละ 85.82</t>
  </si>
  <si>
    <t>ในปีงบประมาณ พ.ศ. 2566 สำนักงานธนารักษ์พื้นที่ 76 พื้นที่ ได้แจ้งข้อมูลปริมาณประเมิน / ปรับราคาที่ราชพัสดุ เพื่อกำหนดเป็นค่าเช่า ลดลงร้อยละ 5.20 และมีต้นทุนรวมลดลงร้อยละ 87.82 จึงทำให้ต้นทุนต่อหน่วยลดลงร้อยละ 87.16</t>
  </si>
  <si>
    <t>ในปีงบประมาณ พ.ศ. 2566 สำนักงานธนารักษ์พื้นที่ 76 พื้นที่ ได้แจ้งข้อมูลว่าไม่มีปริมาณต้นทุนในการจ้างเอกชนประเมินราคาที่ดินรายแปลง-พื้นที่เกิดขึ้น หรือลดลงร้อยละ 100.00 แต่มีต้นทุนรวมเพิ่มขึ้นร้อยละ 286.72 จึงทำให้ต้นทุนต่อหน่วยลดลงร้อยละ 100.00</t>
  </si>
  <si>
    <t>ในปีงบประมาณ พ.ศ. 2566 กองมาตรฐานการประเมินราคาทรัพย์สิน ได้แจ้งข้อมูลปริมาณ จัดทำฐานภาษี เพิ่มขึ้นร้อยละ 6.40 และมีต้นทุนรวมเพิ่มขึ้นร้อยละ 353.30 จึงทำให้ต้นทุนต่อหน่วยเพิ่มขึ้นร้อยละ 326.02</t>
  </si>
  <si>
    <t>ในปีงบประมาณ พ.ศ. 2566 สำนักงานธนารักษ์พื้นที่ 76 พื้นที่ ได้แจ้งข้อมูลจัดทำบัญชีประเมินราคาทุนทรัพย์ ลดลงร้อยละ 98.31 แต่มีต้นทุนรวมเพิ่มขึ้นร้อยละ 271.57 จึงทำให้ต้นทุนต่อหน่วยลดลงร้อยละ 21,925.42</t>
  </si>
  <si>
    <t>ในปีงบประมาณ พ.ศ. 2566 กองประเมินราคาทรัพย์สิน ได้แจ้งข้อมูลว่าปริมาณ ประเมินราคาที่ราชพัสดุที่ตกเป็นของแผ่นดินตามคำพิพากษาของศาล ในภูมิภาค ลดลงร้อยละ 89.66 แต่มีต้นทุนรวมลดลงร้อยละ 55.42 จึงทำให้ต้นทุนต่อหน่วยเพิ่มขึ้นร้อยละ 330.98</t>
  </si>
  <si>
    <t>ในปีงบประมาณ พ.ศ. 2566 กองประเมินราคาทรัพย์สิน ได้แจ้งข้อมูลว่าปริมาณ จัดประชุมคณะกรรมการประเมินราคาทรัพย์สิน ลดลงร้อยละ 93.10 แต่มีต้นทุนรวมลดลงร้อยละ 37.42 จึงทำให้ต้นทุนต่อหน่วยเพิ่มขึ้นร้อยละ 807.34</t>
  </si>
  <si>
    <t>ในปีงบประมาณ พ.ศ. 2566 กองมาตรฐานการประเมินราคาทรัพย์สิน ได้แจ้งข้อมูลปริมาณ จัดทำฐานภาษีเท่าเดิม เพิ่มขึ้นร้อยละ 0.00 และมีต้นทุนรวมเพิ่มขึ้นร้อยละ 337.36 จึงทำให้ต้นทุนต่อหน่วยเพิ่มขึ้นร้อยละ 337.36</t>
  </si>
  <si>
    <t>ในปีงบประมาณ พ.ศ. 2566 กองบริหารที่ราชพัสดุกรุงเทพมหานคร ได้แจ้งข้อมูลปริมาณติดประกาศ/สำรวจข้อมูล เพิ่มขึ้นร้อยละ 527.97 และมีต้นทุนรวมลดลงร้อยละ 66.67 จึงทำให้ต้นทุนต่อหน่วยลดลงร้อยละ 94.69</t>
  </si>
  <si>
    <t>ในปีงบประมาณ พ.ศ. 2566 กองกษาปณ์ ได้แจ้งข้อมูลปริมาณ ผลิตแม่แบบ เพิ่มขึ้นร้อยละ 4.48 และมีต้นทุนรวมผลิตลดลงร้อยละ 62.12 จึงทำให้ต้นทุนต่อหน่วยลดลงร้อยละ 63.75</t>
  </si>
  <si>
    <t>ในปีงบประมาณ พ.ศ. 2566 กองกษาปณ์ ได้แจ้งข้อมูลปริมาณ ผลิตดวงตรา เพิ่มขึ้นร้อยละ 66.56 และมีต้นทุนรวมผลิตลดลงร้อยละ 57.44 จึงทำให้ต้นทุนต่อหน่วยลดลงร้อยละ 74.45</t>
  </si>
  <si>
    <t>ในปีงบประมาณ พ.ศ. 2566 กองกษาปณ์ ได้แจ้งข้อมูลปริมาณ ผลิตเหรียญตัวเปล่า เพิ่มขึ้นร้อยละ 28.42 และมีต้นทุนรวมลดลงร้อยละ 53.71 จึงทำให้ต้นทุนต่อหน่วยลดลงร้อยละ 63.95</t>
  </si>
  <si>
    <t>ในปีงบประมาณ พ.ศ. 2566 กองกษาปณ์ ได้แจ้งข้อมูลปริมาณ ตีตราและบรรจุเหรียญ เพิ่มขึ้นร้อยละ 37.34 และมีต้นทุนรวมลดลงร้อยละ 56.42 จึงทำให้ต้นทุนต่อหน่วยลดลงร้อยละ 68.27</t>
  </si>
  <si>
    <t>ในปีงบประมาณ พ.ศ. 2566 กองบริหารทรัพยากรบุคคล ได้แจ้งข้อมูลปริมาณ ด้านบริหารบุคลากร เพิ่มขึ้นร้อยละ 2.52 และมีต้นทุนรวมเพิ่มขึ้นร้อยละ 57.25 จึงทำให้ต้นทุนต่อหน่วยเพิ่มขึ้นร้อยละ 53.38</t>
  </si>
  <si>
    <t>ในปีงบประมาณ พ.ศ. 2566 กองบริหารทรัพยากรบุคคล ได้แจ้งข้อมูลปริมาณ ด้านพัฒนาทรัพยากรบุคคล ลดลงร้อยละ 3.15 แต่มีต้นทุนรวมลดลงร้อยละ 31.11 จึงทำให้ต้นทุนต่อหน่วยลดลงร้อยละ 28.88</t>
  </si>
  <si>
    <t>ในปีงบประมาณ พ.ศ. 2566 สำนักงานเลขานุการกรม ได้แจ้งข้อมูลปริมาณ ด้านพัฒนาทรัพยากรบุคคล เพิ่มขึ้นร้อยละ 74.22 แต่มีต้นทุนรวมลดลงร้อยละ 85.44 จึงทำให้ต้นทุนต่อหน่วยลดลงร้อยละ 91.64</t>
  </si>
  <si>
    <t>ในปีงบประมาณ พ.ศ. 2566 สำนักงานเลขานุการกรม ได้แจ้งข้อมูลปริมาณด้านงานสารบรรณ ลดลงร้อยละ 2.44 แต่มีต้นทุนรวมลดลงร้อยละ 47.22 จึงทำให้ต้นทุนต่อหน่วยลดลงร้อยละ 45.89</t>
  </si>
  <si>
    <t>ในปีงบประมาณ พ.ศ. 2566 กองยุทธศาสตร์และแผนงาน ได้แจ้งข้อมูลปริมาณดำเนินการเกี่ยวกับนโยบายและแผนงาน โครงการในภาพรวมของกรม ลดลงร้อยละ 52.18 แต่มีต้นทุนรวมลดลงร้อยละ 35.98 จึงทำให้ต้นทุนต่อหน่วยเพิ่มขึ้นร้อยละ 33.88</t>
  </si>
  <si>
    <t>ในปีงบประมาณ พ.ศ. 2566 กองยุทธศาสตร์และแผนงาน ได้แจ้งข้อมูลปริมาณติดตาม ประเมินผล วัดผล และรายงานผลการดำเนินงาน ลดลงร้อยละ 60.22 แต่มีต้นทุนรวมลดลงร้อยละ 34.71 จึงทำให้ต้นทุนต่อหน่วยเพิ่มขึ้นร้อยละ 64.13</t>
  </si>
  <si>
    <t>ในปีงบประมาณ พ.ศ. 2566 ศูนย์เทคโนโลยีสารสนเทศและการสื่อสาร ได้แจ้งข้อมูลปริมาณจัดทำและบริหารโครงการคอมพิวเตอร์ เพิ่มขึ้นร้อยละ 60.00 และมีต้นทุนรวมลดลงร้อยละ 59.22 จึงทำให้ต้นทุนต่อหน่วยลดลงร้อยละ 74.52</t>
  </si>
  <si>
    <t>ในปีงบประมาณ พ.ศ. 2566 ศูนย์เทคโนโลยีสารสนเทศและการสื่อสาร ได้แจ้งข้อมูลปริมาณพัฒนาระบบงานคอมพิวเตอร์ เพิ่มขึ้นร้อยละ 25.00 และมีต้นทุนรวมลดลงร้อยละ 52.24 จึงทำให้ต้นทุนต่อหน่วยลดลงร้อยละ 61.79</t>
  </si>
  <si>
    <t>ในปีงบประมาณ พ.ศ. 2566 ศูนย์เทคโนโลยีสารสนเทศและการสื่อสาร ได้แจ้งข้อมูลปริมาณสนับสนุนการปฏิบัติงานด้านเครื่องคอมพิวเตอร์ เพิ่มขึ้นร้อยละ 20.99 แต่มีต้นทุนรวมลดลงร้อยละ 70.78 จึงทำให้ต้นทุนต่อหน่วยลดลงร้อยละ 75.85</t>
  </si>
  <si>
    <t>ในปีงบประมาณ พ.ศ. 2566 กองกฎหมาย ได้แจ้งข้อมูลปริมาณ ดำเนินการเกี่ยวกับกฎหมาย ระเบียบ และ/หรือ คำสั่งต่าง ๆ เท่าเดิมหรือเพิ่มขึ้นร้อยละ 0.00 แต่มีต้นทุนรวมลดลงร้อยละ 80.87 จึงทำให้ต้นทุนต่อหน่วยลดลงร้อยละ 80.87</t>
  </si>
  <si>
    <t>ในปีงบประมาณ พ.ศ. 2566 กองกฎหมาย ได้แจ้งข้อมูลปริมาณ ดำเนินการด้านระบบกฎหมาย ลดลงร้อยละ 63.69 แต่มีต้นทุนรวมลดลงร้อยละ 81.06  จึงทำให้ต้นทุนต่อหน่วยลดลงร้อยละ 47.84</t>
  </si>
  <si>
    <t>ในปีงบประมาณ พ.ศ. 2566 กองบริหารการคลัง ได้แจ้งข้อมูลปริมาณ ด้านการการจัดซื้อจัดจ้าง ลดลงร้อยละ 65.38 แต่มีต้นทุนรวมเพิ่มขึ้นร้อยละ 2.82 จึงทำให้ต้นทุนต่อหน่วยเพิ่มขึ้นร้อยละ 197.00</t>
  </si>
  <si>
    <t>ในปีงบประมาณ พ.ศ. 2566 กองบริหารทรัพยากรบุคคล ได้แจ้งข้อมูลปริมาณ การจัดการความรู้ของกรมธนารักษ์ เท่าเดิมหรือเพิ่มขึ้นร้อยละ 0.00 และมีต้นทุนรวมลดลงร้อยละ 64.99 จึงทำให้ต้นทุนต่อหน่วยลดลงร้อยละ 64.99</t>
  </si>
  <si>
    <t>ในปีงบประมาณ พ.ศ. 2566 กลุ่มตรวจสอบภายใน ได้แจ้งข้อมูลปริมาณ ด้านตรวจสอบภายใน ลดลงร้อยละ 48.57 แต่มีต้นทุนรวมเพิ่มขึ้นร้อยละ 21.37 จึงทำให้ต้นทุนต่อหน่วยเพิ่มขึ้นร้อยละ 135.99</t>
  </si>
  <si>
    <t>ในปีงบประมาณ พ.ศ. 2566 กลุ่มงานตรวจราชการ ได้แจ้งข้อมูลปริมาณ ตรวจราชการ ลดลงร้อยละ 4.66 แต่มีต้นทุนรวมลดลงร้อยละ 33.33 จึงทำให้ต้นทุนต่อหน่วยลดลงร้อยละ 30.07</t>
  </si>
  <si>
    <t>ในปีงบประมาณ พ.ศ. 2566 กองบริหารการคลัง ได้แจ้งข้อมูลปริมาณ ด้านบริหารดูแลอาคาร ลดลงร้อยละ 64.71 แต่มีต้นทุนรวมเพิ่มขึ้นร้อยละ 7.00 จึงทำให้ต้นทุนต่อหน่วยเพิ่มขึ้นร้อยละ 203.19</t>
  </si>
  <si>
    <t>ในปีงบประมาณ พ.ศ. 2566 กองกฎหมาย ได้แจ้งข้อมูลปริมาณ การดำเนินการด้านวินัยและความรับผิดทางละเมิด ลดลงร้อยละ 33.33 แต่มีต้นทุนรวมลดลงร้อยละ 76.17 จึงทำให้ต้นทุนต่อหน่วยลดลงร้อยละ 64.25</t>
  </si>
  <si>
    <t>ในปีงบประมาณ พ.ศ. 2566 กองบริหารการคลัง ได้แจ้งข้อมูลปริมาณ ด้านงบประมาณ ลดลงร้อยละ 1.03 แต่มีต้นทุนรวมเพิ่มขึ้นร้อยละ 95.58 จึงทำให้ต้นทุนต่อหน่วยเพิ่มขึ้นร้อยละ 97.61</t>
  </si>
  <si>
    <t>ในงบประมาณ พ.ศ. 2566 ต้นทุนต่อหน่อยผลผลิตย่อยเพิ่มขึ้นร้อยละ 27.33 เป็นผลมาจากปริมาณผลผลิตย่อยที่ลดลงร้อยละ 17.11 ในขณะที่ต้นทุนรวมเพิ่มขึ้นร้อยละ 5.55</t>
  </si>
  <si>
    <t>ในงบประมาณ พ.ศ. 2566 ต้นทุนต่อหน่อยผลผลิตย่อยเพิ่มขึ้นร้อยละ 54.61 เป็นผลมาจากปริมาณผลผลิตย่อยที่ลดลงร้อยละ 27.08 ในขณะที่ต้นทุนรวมเพิ่มขึ้นร้อยละ 12.74</t>
  </si>
  <si>
    <t>ในงบประมาณ พ.ศ. 2566 ต้นทุนต่อหน่อยผลผลิตย่อยเพิ่มขึ้นร้อยละ 23.58 เป็นผลมาจากปริมาณผลผลิตย่อยที่ลดลงร้อยละ 3.95 ในขณะที่ต้นทุนรวมเพิ่มขึ้นร้อยละ 18.70</t>
  </si>
  <si>
    <t>ในงบประมาณ พ.ศ. 2566 ต้นทุนต่อหน่อยผลผลิตย่อยลดลงร้อยละ 45.55 เป็นผลมาจากปริมาณผลผลิตย่อยที่เพิ่มขึ้นร้อยละ 113.68 ในขณะที่ต้นทุนรวมเพิ่มขึ้นร้อยละ 16.34</t>
  </si>
  <si>
    <t>ในงบประมาณ พ.ศ. 2566 ต้นทุนต่อหน่อยผลผลิตย่อยลดลงร้อยละ 52.18 เป็นผลมาจากปริมาณผลผลิตย่อยที่เพิ่มขึ้นร้อยละ 206.01 ในขณะที่ต้นทุนรวมเพิ่มขึ้นร้อยละ 46.32</t>
  </si>
  <si>
    <t>ในงบประมาณ พ.ศ. 2566 ต้นทุนต่อหน่อยผลผลิตย่อยลดลงร้อยละ 31.61 เป็นผลมาจากปริมาณผลผลิตย่อยที่เพิ่มขึ้นร้อยละ 30.80 ในขณะที่ต้นทุนรวมลดลงร้อยละ 10.54</t>
  </si>
  <si>
    <t>ในงบประมาณ พ.ศ. 2566 ต้นทุนต่อหน่อยผลผลิตย่อยเพิ่มขึ้นร้อยละ 1,015.19 เป็นผลมาจากปริมาณผลผลิตย่อยที่ลดลงร้อยละ 89.98 ในขณะที่ต้นทุนรวมเพิ่มขึ้นร้อยละ 11.70</t>
  </si>
  <si>
    <t>ในงบประมาณ พ.ศ. 2566 ต้นทุนต่อหน่อยผลผลิตย่อยลดลงร้อยละ 20.04 เป็นผลมาจากปริมาณผลผลิตย่อยที่เพิ่มขึ้นร้อยละ 46.24 ในขณะที่ต้นทุนรวมเพิ่มขึ้นร้อยละ 16.93</t>
  </si>
  <si>
    <t>ในงบประมาณ พ.ศ. 2566 ต้นทุนต่อหน่อยผลผลิตย่อยลดลงร้อยละ 44.11 เป็นผลมาจากปริมาณผลผลิตย่อยที่เพิ่มขึ้นร้อยละ 62.34 ในขณะที่ต้นทุนรวมลดลงร้อยละ 9.26</t>
  </si>
  <si>
    <t>ในงบประมาณ พ.ศ. 2566 ต้นทุนต่อหน่อยผลผลิตย่อยลดลงร้อยละ 73.04 เป็นผลมาจากปริมาณผลผลิตย่อยที่เพิ่มขึ้นร้อยละ 344.77 ในขณะที่ต้นทุนรวมเพิ่มขึ้นร้อยละ 19.91</t>
  </si>
  <si>
    <t>ในงบประมาณ พ.ศ. 2566 ต้นทุนต่อหน่อยผลผลิตย่อยเพิ่มขึ้นร้อยละ 28.47 เป็นผลมาจากปริมาณผลผลิตย่อยที่ลดลงร้อยละ 7.98 ในขณะที่ต้นทุนรวมเพิ่มขึ้นร้อยละ 18.21</t>
  </si>
  <si>
    <t>ในงบประมาณ พ.ศ. 2566 ต้นทุนต่อหน่อยผลผลิตย่อยเพิ่มขึ้นร้อยละ 57.65 เป็นผลมาจากปริมาณผลผลิตย่อยที่ลดลงร้อยละ 26.33 ในขณะที่ต้นทุนรวมเพิ่มขึ้นร้อยละ 16.14</t>
  </si>
  <si>
    <t>ในงบประมาณ พ.ศ. 2566 ต้นทุนต่อหน่อยผลผลิตย่อยเพิ่มขึ้นร้อยละ 58.59 เป็นผลมาจากปริมาณผลผลิตย่อยที่ลดลงร้อยละ 40.99 ในขณะที่ต้นทุนรวมลดลงร้อยละ 6.41</t>
  </si>
  <si>
    <t>ในงบประมาณ พ.ศ. 2566 ต้นทุนต่อหน่อยผลผลิตย่อยเพิ่มขึ้นร้อยละ 33.50 เป็นผลมาจากปริมาณผลผลิตย่อยที่ลดลงร้อยละ 14.79 ในขณะที่ต้นทุนรวมเพิ่มขึ้นร้อยละ 13.75</t>
  </si>
  <si>
    <t>ในงบประมาณ พ.ศ. 2566 ต้นทุนต่อหน่อยผลผลิตย่อยเพิ่มขึ้นร้อยละ 13,254.35 เป็นผลมาจากปริมาณผลผลิตย่อยที่ลดลงร้อยละ 99.14 ในขณะที่ต้นทุนรวมเพิ่มขึ้นร้อยละ 15.37</t>
  </si>
  <si>
    <t>ในงบประมาณ พ.ศ. 2566 ต้นทุนต่อหน่อยผลผลิตย่อยเพิ่มขึ้นร้อยละ 38.05 เป็นผลมาจากปริมาณผลผลิตย่อยที่ลดลงร้อยละ 15.38 ในขณะที่ต้นทุนรวมเพิ่มขึ้นร้อยละ 16.81</t>
  </si>
  <si>
    <t>ในงบประมาณ พ.ศ. 2566 ต้นทุนต่อหน่อยผลผลิตย่อยเพิ่มขึ้นร้อยละ 20.71 เป็นผลมาจากปริมาณผลผลิตย่อยที่ลดลงร้อยละ3.23 ในขณะที่ต้นทุนรวมเพิ่มขึ้นร้อยละ 16.81</t>
  </si>
  <si>
    <t>ในงบประมาณ พ.ศ. 2566 ต้นทุนต่อหน่อยผลผลิตย่อยลดลงร้อยละ 60.78 เป็นผลมาจากปริมาณผลผลิตย่อยที่เพิ่มขึ้นร้อยละ 195.29 ในขณะที่ต้นทุนรวมเพิ่มขึ้นร้อยละ 15.82</t>
  </si>
  <si>
    <t>ในงบประมาณ พ.ศ. 2566 ต้นทุนต่อหน่อยผลผลิตย่อยลดลงร้อยละ 49.91 เป็นผลมาจากปริมาณผลผลิตย่อยที่เพิ่มขึ้นร้อยละ 131.32 ในขณะที่ต้นทุนรวมเพิ่มขึ้นร้อยละ 15.86</t>
  </si>
  <si>
    <t>ในงบประมาณ พ.ศ. 2566 ต้นทุนต่อหน่อยผลผลิตย่อยลดลงร้อยละ 80.52 เป็นผลมาจากปริมาณผลผลิตย่อยที่เพิ่มขึ้นร้อยละ 364.56 ในขณะที่ต้นทุนรวมลดลงร้อยละ 9.51</t>
  </si>
  <si>
    <t>ในงบประมาณ พ.ศ. 2566 ต้นทุนต่อหน่อยผลผลิตย่อยเพิ่มขึ้นร้อยละ 125.07 เป็นผลมาจากปริมาณผลผลิตย่อยที่ลดลงร้อยละ 54.61 ในขณะที่ต้นทุนรวมเพิ่มขึ้นร้อยละ 2.16</t>
  </si>
  <si>
    <t>ในงบประมาณ พ.ศ. 2566 ต้นทุนต่อหน่อยผลผลิตย่อยเพิ่มขึ้นร้อยละ 1,637.90 เป็นผลมาจากปริมาณผลผลิตย่อยที่ลดลงร้อยละ 97.07 ในขณะที่ต้นทุนรวมลดลงร้อยละ 49.13</t>
  </si>
  <si>
    <t>ในงบประมาณ พ.ศ. 2566 ต้นทุนต่อหน่อยผลผลิตย่อยลดลงร้อยละ 43.55 เป็นผลมาจากปริมาณผลผลิตย่อยที่เพิ่มขึ้นร้อยละ 37.17 ในขณะที่ต้นทุนรวมลดลงร้อยละ 22.57</t>
  </si>
  <si>
    <t>ในงบประมาณ พ.ศ. 2566 ต้นทุนต่อหน่อยผลผลิตย่อยลดลงร้อยละ 52.51 เป็นผลมาจากปริมาณผลผลิตย่อยที่เพิ่มขึ้นร้อยละ 21.91 ในขณะที่ต้นทุนรวมลดลงร้อยละ 41.74</t>
  </si>
  <si>
    <t>ในงบประมาณ พ.ศ. 2566 ต้นทุนต่อหน่อยผลผลิตย่อยลดลงร้อยละ 39.41 เป็นผลมาจากปริมาณผลผลิตย่อยที่ลดลงร้อยละ 3.52 ในขณะที่ต้นทุนรวมลดลงร้อยละ 41.55</t>
  </si>
  <si>
    <t>ในงบประมาณ พ.ศ. 2566 ต้นทุนต่อหน่อยผลผลิตย่อยเพิ่มขึ้นร้อยละ 34.88 เป็นผลมาจากปริมาณผลผลิตย่อยที่ลดลงร้อยละ 32.48 ในขณะที่ต้นทุนรวมลดลงร้อยละ 8.93</t>
  </si>
  <si>
    <t>ในงบประมาณ พ.ศ. 2566 ต้นทุนต่อหน่อยผลผลิตย่อยลดลงร้อยละ 41.06  เป็นผลมาจากปริมาณผลผลิตย่อยที่เพิ่มขึ้นร้อยละ 35.36 ในขณะที่ต้นทุนรวมลดลงร้อยละ 20.23</t>
  </si>
  <si>
    <t>ในงบประมาณ พ.ศ. 2566 ต้นทุนต่อหน่อยผลผลิตย่อยลดลงร้อยละ 52.80 เป็นผลมาจากปริมาณผลผลิตย่อยที่เพิ่มขึ้นร้อยละ 78.62 ในขณะที่ต้นทุนรวมลดลงร้อยละ 15.70</t>
  </si>
  <si>
    <t>ในงบประมาณ พ.ศ. 2566 ต้นทุนต่อหน่อยผลผลิตย่อยลดลงร้อยละ 50.81 เป็นผลมาจากปริมาณผลผลิตย่อยที่เพิ่มขึ้นร้อยละ 101.13 ในขณะที่ต้นทุนรวมลดลงร้อยละ 1.07</t>
  </si>
  <si>
    <t>ในงบประมาณ พ.ศ. 2566 ต้นทุนต่อหน่อยผลผลิตย่อยลดลงร้อยละ 45.38 เป็นผลมาจากปริมาณผลผลิตย่อยที่เพิ่มขึ้นร้อยละ 50.00 ในขณะที่ต้นทุนรวมลดลงร้อยละ 18.08</t>
  </si>
  <si>
    <t>ในงบประมาณ พ.ศ. 2566 ต้นทุนต่อหน่อยผลผลิตย่อยเพิ่มขึ้นร้อยละ 1,477.85 เป็นผลมาจากปริมาณผลผลิตย่อยที่ลดลงร้อยละ 92.61 ในขณะที่ต้นทุนรวมเพิ่มขึ้นร้อยละ 16.59</t>
  </si>
  <si>
    <t>ในงบประมาณ พ.ศ. 2566 ต้นทุนต่อหน่อยผลผลิตย่อยเพิ่มขึ้นร้อยละ 110.16 เป็นผลมาจากปริมาณผลผลิตย่อยที่ลดลงร้อยละ 64.18 ในขณะที่ต้นทุนรวมลดลงร้อยละ 24.27</t>
  </si>
  <si>
    <t>ในงบประมาณ พ.ศ. 2566 ต้นทุนต่อหน่อยผลผลิตย่อยเพิ่มขึ้นร้อยละ 307.01 เป็นผลมาจากปริมาณผลผลิตย่อยที่ลดลงร้อยละ 75.91 ในขณะที่ต้นทุนรวมลดลงร้อยละ 1.96</t>
  </si>
  <si>
    <t>ในงบประมาณ พ.ศ. 2566 ต้นทุนต่อหน่อยผลผลิตย่อยลดลงร้อยละ 99.05 เป็นผลมาจากปริมาณผลผลิตย่อยที่เพิ่มขึ้นร้อยละ 12,236.36 ในขณะที่ต้นทุนรวมเพิ่มขึ้นร้อยละ 17.36</t>
  </si>
  <si>
    <t>ในงบประมาณ พ.ศ. 2566 ต้นทุนต่อหน่อยผลผลิตย่อยลดลงร้อยละ 21.51 เป็นผลมาจากปริมาณผลผลิตย่อยที่ลดลงร้อยละ 5.20 ในขณะที่ต้นทุนรวมลดลงร้อยละ 25.59</t>
  </si>
  <si>
    <t>ในงบประมาณ พ.ศ. 2566 ต้นทุนต่อหน่อยผลผลิตย่อยเพิ่มขึ้นร้อยละ 415.32 เป็นผลมาจากปริมาณผลผลิตย่อยที่ลดลงร้อยละ 81.35 ในขณะที่ต้นทุนรวมลดลงร้อยละ 3.87</t>
  </si>
  <si>
    <t>ในงบประมาณ พ.ศ. 2566 ต้นทุนต่อหน่อยผลผลิตย่อยเพิ่มขึ้นร้อยละ 6,928.72 เป็นผลมาจากปริมาณผลผลิตย่อยที่ลดลงร้อยละ 98.31 ในขณะที่ต้นทุนรวมเพิ่มขึ้นร้อยละ 18.57</t>
  </si>
  <si>
    <t>ในงบประมาณ พ.ศ. 2566 ต้นทุนต่อหน่อยของกิจกรรมหลักการผลิตและจ่ายแลกเหรียญกษาปณ์ ลดลงร้อยละ 27.23 เกิดจากปริมาณเพิ่มขึ้นร้อยละ 2.40 และต้นทุนรวมลดลงร้อยละ 25.48
เป็นผลมาจากการดำเนินโครงการดังต่อไปนี้</t>
  </si>
  <si>
    <t>ในงบประมาณ พ.ศ. 2565 ต้นทุนต่อหน่อยของกิจกรรมหลักการดูแลทรัพย์สินมีค่าของรัฐ ลดลงร้อยละ 56.88 เกิดจากปริมาณเพิ่มขึ้นร้อยละ 35.36 และต้นทุนรวมลดลงร้อยละ 41.64
เป็นผลมาจากการดำเนินโครงการดังต่อไปนี้</t>
  </si>
  <si>
    <t>ในงบประมาณ พ.ศ. 2566 ต้นทุนต่อหน่อยของกิจกรรมหลักการประเมินราคาอสังหาริมทรัพย์ เพิ่มขึ้นร้อยละ 162.09 เกิดจากปริมาณลดลงร้อยละ 64.55 และต้นทุนรวมลดลงร้อยละ 7.08
เป็นผลมาจากการดำเนินโครงการดังต่อไปนี้</t>
  </si>
  <si>
    <t>ในปีงบประมาณ พ.ศ. 2566 ศูนย์ต้นทุนหลักที่ 15 กองประเมินราคาทรัพย์สิน มีต้นทุนรวมลดลงร้อยละ 49.52 โดยต้นทุนผันแปรลดลงร้อยละ 79.45 และต้นทุนคงที่เพิ่มขึ้นร้อยละ 48.49</t>
  </si>
  <si>
    <t>ในปีงบประมาณ พ.ศ. 2566 ศูนย์ต้นทุนหลักที่ 29 สำนักงานธนารักษ์พื้นที่สมุทรปราการ มีต้นทุนรวมลดลงร้อยละ 32.82 โดยต้นทุนผันแปรลดลงร้อยละ 58.63 และต้นทุนคงที่ลดลงร้อยละ3.08</t>
  </si>
  <si>
    <t>ในปีงบประมาณ พ.ศ. 2566 ศูนย์ต้นทุนหลักที่ 43 สำนักงานธนารักษ์พื้นที่ยโสธร มีต้นทุนรวมลดลงร้อยละ 24.63 โดยต้นทุนผันแปรลดลงร้อยละ 41.59 และต้นทุนคงที่ลดลงร้อยละ 8.81</t>
  </si>
  <si>
    <t>ในปีงบประมาณ พ.ศ. 2566 ศูนย์ต้นทุนหลักที่ 50 สำนักงานธนารักษ์พื้นที่หนองคาย มีต้นทุนรวมลดลงร้อยละ 29.11 โดยต้นทุนผันแปรลดลงร้อยละ 42.70 และต้นทุนคงที่ลดลงร้อยละ 19.34</t>
  </si>
  <si>
    <t>ในปีงบประมาณ พ.ศ. 2566 ศูนย์ต้นทุนหลักที่ 54 สำนักงานธนารักษ์พื้นที่สกลนคร มีต้นทุนรวมลดลงร้อยละ 23.73 โดยต้นทุนผันแปรลดลงร้อยละ 48.91 และต้นทุนคงที่เพิ่มขึ้นร้อยละ 2.90</t>
  </si>
  <si>
    <t>ในปีงบประมาณ พ.ศ. 2566 ศูนย์ต้นทุนหลักที่ 60 สำนักงานธนารักษ์พื้นที่อุตรดิตถ์ มีต้นทุนรวมลดลงร้อยละ 61.10 โดยต้นทุนผันแปรลดลงร้อยละ 79.02 และต้นทุนคงที่เพิ่มขึ้นร้อยละ 0.93</t>
  </si>
  <si>
    <t>ในปีงบประมาณ พ.ศ. 2566 ศูนย์ต้นทุนหลักที่ 66 สำนักงานธนารักษ์พื้นที่นครสวรรค์ มีต้นทุนรวมเพิ่มขึ้นร้อยละ 30.42 โดยต้นทุนผันแปรเพิ่มขึ้นร้อยละ 100.83 และต้นทุนคงที่เพิ่มขึ้นร้อยละ 3.08</t>
  </si>
  <si>
    <t>ในปีงบประมาณ พ.ศ. 2566 ศูนย์ต้นทุนหลักที่ 72 สำนักงานธนารักษ์พื้นที่พิจิตร มีต้นทุนรวมเพิ่มขึ้นร้อยละ 49.49 โดยต้นทุนผันแปรเพิ่มขึ้นร้อยละ 84.21 และต้นทุนคงที่เพิ่มขึ้นร้อยละ 15.58</t>
  </si>
  <si>
    <t>ในปีงบประมาณ พ.ศ. 2566 ศูนย์ต้นทุนหลักที่ 92 สำนักงานธนารักษ์พื้นที่พัทลุง มีต้นทุนรวมเพิ่มขึ้นร้อยละ 26.84 โดยต้นทุนผันแปรเพิ่มขึ้นร้อยละ 3.91 และต้นทุนคงที่เพิ่มขึ้นร้อยละ 46.63</t>
  </si>
  <si>
    <t>ในปีงบประมาณ พ.ศ. 2566 ศูนย์ต้นทุนสนับสนุนที่ 2 กองบริหารทรัพยากรบุคคล มีต้นทุนรวมเพิ่มขึ้นร้อยละ 40.32 โดยต้นทุนผันแปรเพิ่มขึ้นร้อยละ 57.22  และต้นทุนคงที่เพิ่มขึ้นร้อยละ 8.14</t>
  </si>
  <si>
    <t>ในปีงบประมาณ พ.ศ. 2566 ศูนย์ต้นทุนสนับสนุนที่ 3 กองบริหารการคลัง มีต้นทุนรวมเพิ่มขึ้นร้อยละ 67.37 โดยต้นทุนผันแปรเพิ่มขึ้นร้อยละ 1,890.35 และต้นทุนคงที่เพิ่มขึ้นร้อยละ 4.03</t>
  </si>
  <si>
    <t>ในปีงบประมาณ พ.ศ. 2566 ต้นทุนรวมสำหรับค่าตอบแทนใช้สอยวัสดุฯ ลดลงร้อยละ 54.92
โดยมีต้นทุนผันแปรลดลงร้อยละ 54.92 และต้นทุนคงที่ไม่มีรายการเกิดขึ้น</t>
  </si>
  <si>
    <t>ในปีงบประมาณ พ.ศ. 2566 ต้นทุนรวมสำหรับค่าใช้จ่ายอื่นเพิ่มขึ้นร้อยละ 325.82 โดยมีต้นทุนคงที่เพิ่มขึ้นร้อยละ 325.82 และต้นทุนผันแปรไม่มีรายการเกิดขึ้น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</si>
</sst>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0000_-;\-* #,##0.00000_-;_-* &quot;-&quot;??_-;_-@_-"/>
    <numFmt numFmtId="190" formatCode="#,##0.00_)%;[Red]\(#,##0.00\)%"/>
    <numFmt numFmtId="191" formatCode="_-* #,##0.000_-;\-* #,##0.000_-;_-* &quot;-&quot;???_-;_-@_-"/>
    <numFmt numFmtId="192" formatCode="#,##0.00000000_)%;[Red]\(#,##0.00000000\)%"/>
    <numFmt numFmtId="193" formatCode="#,##0.00_ ;[Red]\-#,##0.00\ "/>
    <numFmt numFmtId="194" formatCode="0000000000"/>
    <numFmt numFmtId="195" formatCode="000000000"/>
  </numFmts>
  <fonts count="26" x14ac:knownFonts="1">
    <font>
      <sz val="11"/>
      <color theme="1"/>
      <name val="Tahoma"/>
      <family val="2"/>
      <scheme val="minor"/>
    </font>
    <font>
      <sz val="10"/>
      <color indexed="8"/>
      <name val="Tahoma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2"/>
      <name val="Angsana New"/>
      <family val="1"/>
    </font>
    <font>
      <sz val="11"/>
      <color indexed="8"/>
      <name val="Calibri"/>
      <family val="2"/>
    </font>
    <font>
      <b/>
      <sz val="16"/>
      <name val="Angsana New"/>
      <family val="1"/>
    </font>
    <font>
      <b/>
      <u/>
      <sz val="16"/>
      <name val="Angsana New"/>
      <family val="1"/>
    </font>
    <font>
      <b/>
      <sz val="16"/>
      <color indexed="8"/>
      <name val="Angsana New"/>
      <family val="1"/>
    </font>
    <font>
      <sz val="16"/>
      <color indexed="8"/>
      <name val="Angsana New"/>
      <family val="1"/>
    </font>
    <font>
      <u/>
      <sz val="16"/>
      <name val="Angsana New"/>
      <family val="1"/>
    </font>
    <font>
      <sz val="16"/>
      <name val="Angsana New"/>
      <family val="1"/>
    </font>
    <font>
      <b/>
      <u/>
      <sz val="16"/>
      <color indexed="8"/>
      <name val="Angsana New"/>
      <family val="1"/>
    </font>
    <font>
      <u/>
      <sz val="16"/>
      <color indexed="8"/>
      <name val="Angsana New"/>
      <family val="1"/>
    </font>
    <font>
      <b/>
      <u val="doubleAccounting"/>
      <sz val="16"/>
      <color indexed="8"/>
      <name val="Angsana New"/>
      <family val="1"/>
    </font>
    <font>
      <u val="singleAccounting"/>
      <sz val="16"/>
      <color indexed="8"/>
      <name val="Angsana New"/>
      <family val="1"/>
    </font>
    <font>
      <b/>
      <u val="singleAccounting"/>
      <sz val="16"/>
      <color indexed="8"/>
      <name val="Angsana New"/>
      <family val="1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sz val="16"/>
      <color rgb="FFFF0000"/>
      <name val="Angsana New"/>
      <family val="1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9"/>
      <color indexed="81"/>
      <name val="Tahoma"/>
      <family val="2"/>
    </font>
    <font>
      <b/>
      <sz val="16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0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3" fillId="0" borderId="0"/>
    <xf numFmtId="0" fontId="23" fillId="0" borderId="0"/>
  </cellStyleXfs>
  <cellXfs count="578">
    <xf numFmtId="0" fontId="0" fillId="0" borderId="0" xfId="0"/>
    <xf numFmtId="0" fontId="6" fillId="0" borderId="0" xfId="6" applyFont="1" applyFill="1" applyBorder="1" applyAlignment="1">
      <alignment horizontal="left" vertical="center"/>
    </xf>
    <xf numFmtId="0" fontId="18" fillId="0" borderId="0" xfId="0" applyFont="1"/>
    <xf numFmtId="0" fontId="9" fillId="2" borderId="2" xfId="13" applyFont="1" applyFill="1" applyBorder="1" applyAlignment="1">
      <alignment horizontal="center"/>
    </xf>
    <xf numFmtId="0" fontId="19" fillId="0" borderId="2" xfId="0" applyFont="1" applyBorder="1"/>
    <xf numFmtId="0" fontId="6" fillId="0" borderId="2" xfId="6" applyFont="1" applyFill="1" applyBorder="1" applyAlignment="1">
      <alignment horizontal="left" vertical="top" wrapText="1"/>
    </xf>
    <xf numFmtId="0" fontId="6" fillId="0" borderId="0" xfId="15" applyFont="1" applyFill="1" applyBorder="1" applyAlignment="1">
      <alignment horizontal="left" vertical="center"/>
    </xf>
    <xf numFmtId="0" fontId="7" fillId="0" borderId="0" xfId="15" applyFont="1" applyFill="1" applyBorder="1" applyAlignment="1">
      <alignment vertical="center"/>
    </xf>
    <xf numFmtId="0" fontId="11" fillId="0" borderId="0" xfId="15" applyFont="1"/>
    <xf numFmtId="0" fontId="9" fillId="0" borderId="0" xfId="15" applyFont="1" applyBorder="1" applyAlignment="1"/>
    <xf numFmtId="0" fontId="6" fillId="0" borderId="0" xfId="15" applyFont="1" applyAlignment="1">
      <alignment horizontal="right"/>
    </xf>
    <xf numFmtId="0" fontId="6" fillId="0" borderId="2" xfId="15" applyFont="1" applyBorder="1" applyAlignment="1">
      <alignment horizontal="center" vertical="center" wrapText="1"/>
    </xf>
    <xf numFmtId="0" fontId="6" fillId="0" borderId="3" xfId="15" applyFont="1" applyBorder="1" applyAlignment="1">
      <alignment horizontal="center" vertical="center" wrapText="1"/>
    </xf>
    <xf numFmtId="0" fontId="6" fillId="0" borderId="4" xfId="15" applyFont="1" applyBorder="1" applyAlignment="1">
      <alignment horizontal="center" vertical="center" wrapText="1"/>
    </xf>
    <xf numFmtId="0" fontId="6" fillId="0" borderId="4" xfId="15" applyFont="1" applyBorder="1" applyAlignment="1">
      <alignment horizontal="center" vertical="top" wrapText="1"/>
    </xf>
    <xf numFmtId="0" fontId="6" fillId="0" borderId="2" xfId="15" applyFont="1" applyBorder="1" applyAlignment="1">
      <alignment horizontal="center" vertical="top" wrapText="1"/>
    </xf>
    <xf numFmtId="43" fontId="6" fillId="0" borderId="3" xfId="1" applyNumberFormat="1" applyFont="1" applyFill="1" applyBorder="1" applyAlignment="1">
      <alignment horizontal="center" vertical="top" wrapText="1"/>
    </xf>
    <xf numFmtId="0" fontId="6" fillId="0" borderId="5" xfId="15" applyFont="1" applyBorder="1" applyAlignment="1">
      <alignment horizontal="center"/>
    </xf>
    <xf numFmtId="0" fontId="11" fillId="0" borderId="2" xfId="15" applyFont="1" applyBorder="1" applyAlignment="1">
      <alignment horizontal="left"/>
    </xf>
    <xf numFmtId="43" fontId="11" fillId="0" borderId="2" xfId="15" applyNumberFormat="1" applyFont="1" applyBorder="1" applyAlignment="1"/>
    <xf numFmtId="43" fontId="6" fillId="3" borderId="3" xfId="15" applyNumberFormat="1" applyFont="1" applyFill="1" applyBorder="1" applyAlignment="1"/>
    <xf numFmtId="43" fontId="11" fillId="0" borderId="4" xfId="1" applyNumberFormat="1" applyFont="1" applyBorder="1" applyAlignment="1"/>
    <xf numFmtId="43" fontId="11" fillId="0" borderId="2" xfId="15" applyNumberFormat="1" applyFont="1" applyFill="1" applyBorder="1" applyAlignment="1"/>
    <xf numFmtId="43" fontId="11" fillId="0" borderId="2" xfId="3" applyNumberFormat="1" applyFont="1" applyBorder="1" applyAlignment="1"/>
    <xf numFmtId="43" fontId="11" fillId="0" borderId="2" xfId="1" applyNumberFormat="1" applyFont="1" applyBorder="1" applyAlignment="1"/>
    <xf numFmtId="43" fontId="11" fillId="0" borderId="4" xfId="1" applyNumberFormat="1" applyFont="1" applyFill="1" applyBorder="1" applyAlignment="1"/>
    <xf numFmtId="43" fontId="11" fillId="0" borderId="4" xfId="15" applyNumberFormat="1" applyFont="1" applyFill="1" applyBorder="1" applyAlignment="1"/>
    <xf numFmtId="0" fontId="9" fillId="0" borderId="2" xfId="12" applyFont="1" applyFill="1" applyBorder="1" applyAlignment="1">
      <alignment horizontal="left" vertical="center" wrapText="1"/>
    </xf>
    <xf numFmtId="0" fontId="6" fillId="0" borderId="0" xfId="7" applyFont="1" applyFill="1" applyBorder="1" applyAlignment="1">
      <alignment vertical="center"/>
    </xf>
    <xf numFmtId="0" fontId="6" fillId="0" borderId="2" xfId="7" applyFont="1" applyFill="1" applyBorder="1" applyAlignment="1">
      <alignment vertical="top" wrapText="1"/>
    </xf>
    <xf numFmtId="2" fontId="11" fillId="0" borderId="2" xfId="2" applyNumberFormat="1" applyFont="1" applyFill="1" applyBorder="1" applyAlignment="1">
      <alignment vertical="top" wrapText="1"/>
    </xf>
    <xf numFmtId="2" fontId="11" fillId="0" borderId="0" xfId="2" applyNumberFormat="1" applyFont="1" applyFill="1" applyBorder="1" applyAlignment="1">
      <alignment vertical="top" wrapText="1"/>
    </xf>
    <xf numFmtId="2" fontId="11" fillId="0" borderId="2" xfId="4" applyNumberFormat="1" applyFont="1" applyFill="1" applyBorder="1" applyAlignment="1">
      <alignment vertical="top" wrapText="1"/>
    </xf>
    <xf numFmtId="2" fontId="10" fillId="0" borderId="0" xfId="4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2" fontId="10" fillId="0" borderId="0" xfId="2" applyNumberFormat="1" applyFont="1" applyFill="1" applyBorder="1" applyAlignment="1">
      <alignment vertical="top" wrapText="1"/>
    </xf>
    <xf numFmtId="0" fontId="9" fillId="0" borderId="0" xfId="13" applyFont="1"/>
    <xf numFmtId="0" fontId="6" fillId="0" borderId="6" xfId="16" applyFont="1" applyBorder="1" applyAlignment="1">
      <alignment horizontal="right"/>
    </xf>
    <xf numFmtId="0" fontId="6" fillId="0" borderId="0" xfId="16" applyFont="1" applyAlignment="1">
      <alignment horizontal="right"/>
    </xf>
    <xf numFmtId="40" fontId="6" fillId="3" borderId="2" xfId="13" applyNumberFormat="1" applyFont="1" applyFill="1" applyBorder="1" applyAlignment="1">
      <alignment vertical="center"/>
    </xf>
    <xf numFmtId="4" fontId="9" fillId="0" borderId="2" xfId="13" applyNumberFormat="1" applyFont="1" applyFill="1" applyBorder="1" applyAlignment="1">
      <alignment horizontal="right" wrapText="1"/>
    </xf>
    <xf numFmtId="4" fontId="9" fillId="0" borderId="2" xfId="13" applyNumberFormat="1" applyFont="1" applyFill="1" applyBorder="1" applyAlignment="1">
      <alignment horizontal="right" vertical="top" wrapText="1"/>
    </xf>
    <xf numFmtId="0" fontId="11" fillId="0" borderId="2" xfId="7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center"/>
    </xf>
    <xf numFmtId="0" fontId="18" fillId="0" borderId="0" xfId="0" applyFont="1" applyBorder="1"/>
    <xf numFmtId="0" fontId="11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wrapText="1"/>
    </xf>
    <xf numFmtId="43" fontId="6" fillId="0" borderId="9" xfId="1" applyNumberFormat="1" applyFont="1" applyFill="1" applyBorder="1" applyAlignment="1">
      <alignment horizontal="center" vertical="center" wrapText="1"/>
    </xf>
    <xf numFmtId="43" fontId="6" fillId="0" borderId="10" xfId="1" applyNumberFormat="1" applyFont="1" applyFill="1" applyBorder="1" applyAlignment="1">
      <alignment horizontal="center" vertical="center" wrapText="1"/>
    </xf>
    <xf numFmtId="188" fontId="6" fillId="0" borderId="9" xfId="1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3" fontId="6" fillId="0" borderId="1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43" fontId="6" fillId="3" borderId="14" xfId="1" applyNumberFormat="1" applyFont="1" applyFill="1" applyBorder="1"/>
    <xf numFmtId="43" fontId="11" fillId="0" borderId="13" xfId="3" applyFont="1" applyFill="1" applyBorder="1" applyAlignment="1">
      <alignment horizontal="center"/>
    </xf>
    <xf numFmtId="43" fontId="11" fillId="0" borderId="13" xfId="1" applyNumberFormat="1" applyFont="1" applyFill="1" applyBorder="1"/>
    <xf numFmtId="43" fontId="11" fillId="0" borderId="14" xfId="1" applyNumberFormat="1" applyFont="1" applyFill="1" applyBorder="1"/>
    <xf numFmtId="43" fontId="11" fillId="0" borderId="13" xfId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43" fontId="6" fillId="0" borderId="16" xfId="1" applyNumberFormat="1" applyFont="1" applyFill="1" applyBorder="1" applyAlignment="1">
      <alignment horizontal="center" vertical="center" wrapText="1"/>
    </xf>
    <xf numFmtId="43" fontId="6" fillId="0" borderId="8" xfId="1" applyNumberFormat="1" applyFont="1" applyFill="1" applyBorder="1" applyAlignment="1">
      <alignment horizontal="center" vertical="center" wrapText="1"/>
    </xf>
    <xf numFmtId="188" fontId="6" fillId="0" borderId="16" xfId="1" applyNumberFormat="1" applyFont="1" applyFill="1" applyBorder="1" applyAlignment="1">
      <alignment horizontal="center" vertical="center" wrapText="1"/>
    </xf>
    <xf numFmtId="43" fontId="6" fillId="0" borderId="17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6" fillId="0" borderId="9" xfId="1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43" fontId="6" fillId="0" borderId="10" xfId="1" applyNumberFormat="1" applyFont="1" applyFill="1" applyBorder="1" applyAlignment="1">
      <alignment horizontal="center" vertical="center"/>
    </xf>
    <xf numFmtId="188" fontId="6" fillId="0" borderId="9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6" fillId="0" borderId="11" xfId="1" applyNumberFormat="1" applyFont="1" applyFill="1" applyBorder="1" applyAlignment="1">
      <alignment horizontal="center" vertical="center"/>
    </xf>
    <xf numFmtId="43" fontId="6" fillId="0" borderId="9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40" fontId="6" fillId="3" borderId="14" xfId="1" applyNumberFormat="1" applyFont="1" applyFill="1" applyBorder="1" applyAlignment="1"/>
    <xf numFmtId="40" fontId="6" fillId="3" borderId="19" xfId="8" applyNumberFormat="1" applyFont="1" applyFill="1" applyBorder="1" applyAlignment="1"/>
    <xf numFmtId="43" fontId="11" fillId="0" borderId="20" xfId="1" applyFont="1" applyFill="1" applyBorder="1" applyAlignment="1">
      <alignment horizontal="center"/>
    </xf>
    <xf numFmtId="0" fontId="11" fillId="0" borderId="18" xfId="0" applyFont="1" applyFill="1" applyBorder="1" applyAlignment="1">
      <alignment horizontal="left" vertical="top"/>
    </xf>
    <xf numFmtId="49" fontId="7" fillId="0" borderId="0" xfId="14" applyNumberFormat="1" applyFont="1" applyBorder="1" applyAlignment="1">
      <alignment horizontal="left" vertical="center"/>
    </xf>
    <xf numFmtId="49" fontId="6" fillId="0" borderId="0" xfId="14" applyNumberFormat="1" applyFont="1" applyBorder="1" applyAlignment="1">
      <alignment horizontal="left" vertical="center"/>
    </xf>
    <xf numFmtId="49" fontId="7" fillId="0" borderId="6" xfId="14" applyNumberFormat="1" applyFont="1" applyBorder="1" applyAlignment="1">
      <alignment horizontal="left" vertical="center"/>
    </xf>
    <xf numFmtId="49" fontId="6" fillId="0" borderId="6" xfId="14" applyNumberFormat="1" applyFont="1" applyBorder="1" applyAlignment="1">
      <alignment horizontal="left" vertical="center"/>
    </xf>
    <xf numFmtId="49" fontId="6" fillId="0" borderId="6" xfId="14" applyNumberFormat="1" applyFont="1" applyBorder="1" applyAlignment="1">
      <alignment horizontal="right" vertical="center"/>
    </xf>
    <xf numFmtId="49" fontId="6" fillId="0" borderId="2" xfId="14" applyNumberFormat="1" applyFont="1" applyBorder="1" applyAlignment="1">
      <alignment horizontal="center" vertical="center"/>
    </xf>
    <xf numFmtId="0" fontId="6" fillId="0" borderId="2" xfId="14" applyFont="1" applyBorder="1" applyAlignment="1">
      <alignment horizontal="center" vertical="center"/>
    </xf>
    <xf numFmtId="49" fontId="11" fillId="0" borderId="2" xfId="14" applyNumberFormat="1" applyFont="1" applyBorder="1" applyAlignment="1">
      <alignment vertical="center"/>
    </xf>
    <xf numFmtId="49" fontId="11" fillId="0" borderId="2" xfId="14" applyNumberFormat="1" applyFont="1" applyBorder="1" applyAlignment="1">
      <alignment horizontal="left" vertical="center"/>
    </xf>
    <xf numFmtId="43" fontId="6" fillId="3" borderId="2" xfId="9" applyFont="1" applyFill="1" applyBorder="1" applyAlignment="1">
      <alignment horizontal="center" vertical="center"/>
    </xf>
    <xf numFmtId="0" fontId="11" fillId="0" borderId="2" xfId="14" applyFont="1" applyBorder="1" applyAlignment="1">
      <alignment horizontal="center" vertical="top"/>
    </xf>
    <xf numFmtId="0" fontId="11" fillId="0" borderId="2" xfId="14" applyFont="1" applyBorder="1" applyAlignment="1">
      <alignment vertical="top"/>
    </xf>
    <xf numFmtId="43" fontId="6" fillId="3" borderId="2" xfId="14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11" fillId="0" borderId="0" xfId="0" applyFont="1" applyAlignment="1"/>
    <xf numFmtId="0" fontId="6" fillId="0" borderId="6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4" fontId="9" fillId="0" borderId="0" xfId="13" applyNumberFormat="1" applyFont="1"/>
    <xf numFmtId="0" fontId="6" fillId="0" borderId="0" xfId="0" applyFont="1" applyAlignment="1">
      <alignment horizontal="right"/>
    </xf>
    <xf numFmtId="0" fontId="8" fillId="0" borderId="21" xfId="13" applyFont="1" applyBorder="1" applyAlignment="1">
      <alignment horizontal="center" vertical="center" wrapText="1"/>
    </xf>
    <xf numFmtId="0" fontId="8" fillId="0" borderId="22" xfId="13" applyFont="1" applyBorder="1" applyAlignment="1">
      <alignment horizontal="center" vertical="center" wrapText="1"/>
    </xf>
    <xf numFmtId="0" fontId="8" fillId="0" borderId="23" xfId="13" applyFont="1" applyBorder="1" applyAlignment="1">
      <alignment horizontal="center" vertical="center" wrapText="1"/>
    </xf>
    <xf numFmtId="0" fontId="8" fillId="0" borderId="24" xfId="13" applyFont="1" applyBorder="1" applyAlignment="1">
      <alignment horizontal="center" vertical="center" wrapText="1"/>
    </xf>
    <xf numFmtId="0" fontId="9" fillId="2" borderId="26" xfId="13" applyFont="1" applyFill="1" applyBorder="1" applyAlignment="1">
      <alignment horizontal="center"/>
    </xf>
    <xf numFmtId="49" fontId="9" fillId="2" borderId="26" xfId="13" applyNumberFormat="1" applyFont="1" applyFill="1" applyBorder="1" applyAlignment="1">
      <alignment horizontal="center"/>
    </xf>
    <xf numFmtId="0" fontId="9" fillId="2" borderId="27" xfId="13" applyFont="1" applyFill="1" applyBorder="1" applyAlignment="1">
      <alignment horizontal="center"/>
    </xf>
    <xf numFmtId="0" fontId="9" fillId="2" borderId="28" xfId="13" applyFont="1" applyFill="1" applyBorder="1" applyAlignment="1">
      <alignment horizontal="center"/>
    </xf>
    <xf numFmtId="0" fontId="8" fillId="0" borderId="29" xfId="13" applyFont="1" applyBorder="1" applyAlignment="1">
      <alignment horizontal="center"/>
    </xf>
    <xf numFmtId="4" fontId="8" fillId="3" borderId="31" xfId="13" applyNumberFormat="1" applyFont="1" applyFill="1" applyBorder="1" applyAlignment="1">
      <alignment horizontal="right" wrapText="1"/>
    </xf>
    <xf numFmtId="4" fontId="9" fillId="0" borderId="30" xfId="13" applyNumberFormat="1" applyFont="1" applyFill="1" applyBorder="1" applyAlignment="1">
      <alignment horizontal="right" wrapText="1"/>
    </xf>
    <xf numFmtId="4" fontId="8" fillId="3" borderId="32" xfId="13" applyNumberFormat="1" applyFont="1" applyFill="1" applyBorder="1"/>
    <xf numFmtId="4" fontId="8" fillId="3" borderId="31" xfId="13" applyNumberFormat="1" applyFont="1" applyFill="1" applyBorder="1" applyAlignment="1">
      <alignment horizontal="right" vertical="top" wrapText="1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43" fontId="9" fillId="0" borderId="0" xfId="0" applyNumberFormat="1" applyFont="1" applyAlignment="1">
      <alignment vertical="center"/>
    </xf>
    <xf numFmtId="43" fontId="14" fillId="3" borderId="0" xfId="0" applyNumberFormat="1" applyFont="1" applyFill="1" applyAlignment="1">
      <alignment vertical="center"/>
    </xf>
    <xf numFmtId="0" fontId="9" fillId="0" borderId="2" xfId="0" applyFont="1" applyBorder="1" applyAlignment="1">
      <alignment horizontal="center"/>
    </xf>
    <xf numFmtId="43" fontId="8" fillId="3" borderId="2" xfId="5" applyNumberFormat="1" applyFont="1" applyFill="1" applyBorder="1" applyAlignment="1">
      <alignment horizontal="right" wrapText="1"/>
    </xf>
    <xf numFmtId="43" fontId="9" fillId="0" borderId="0" xfId="0" applyNumberFormat="1" applyFont="1"/>
    <xf numFmtId="0" fontId="9" fillId="0" borderId="0" xfId="0" applyFont="1" applyAlignment="1">
      <alignment vertical="center"/>
    </xf>
    <xf numFmtId="43" fontId="15" fillId="0" borderId="0" xfId="0" applyNumberFormat="1" applyFont="1" applyAlignment="1">
      <alignment vertical="center"/>
    </xf>
    <xf numFmtId="43" fontId="14" fillId="0" borderId="0" xfId="0" applyNumberFormat="1" applyFont="1" applyAlignment="1">
      <alignment vertical="center"/>
    </xf>
    <xf numFmtId="0" fontId="18" fillId="0" borderId="2" xfId="0" applyFont="1" applyBorder="1"/>
    <xf numFmtId="4" fontId="18" fillId="0" borderId="0" xfId="0" applyNumberFormat="1" applyFont="1"/>
    <xf numFmtId="0" fontId="6" fillId="0" borderId="0" xfId="16" applyFont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43" fontId="6" fillId="0" borderId="33" xfId="1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/>
    </xf>
    <xf numFmtId="0" fontId="19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/>
    </xf>
    <xf numFmtId="43" fontId="6" fillId="0" borderId="34" xfId="1" applyNumberFormat="1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top"/>
    </xf>
    <xf numFmtId="43" fontId="6" fillId="4" borderId="5" xfId="14" applyNumberFormat="1" applyFont="1" applyFill="1" applyBorder="1" applyAlignment="1">
      <alignment vertical="center"/>
    </xf>
    <xf numFmtId="43" fontId="6" fillId="4" borderId="2" xfId="9" applyFont="1" applyFill="1" applyBorder="1" applyAlignment="1">
      <alignment vertical="center"/>
    </xf>
    <xf numFmtId="0" fontId="6" fillId="4" borderId="2" xfId="14" applyFont="1" applyFill="1" applyBorder="1" applyAlignment="1">
      <alignment horizontal="center" vertical="center"/>
    </xf>
    <xf numFmtId="0" fontId="6" fillId="4" borderId="2" xfId="14" applyFont="1" applyFill="1" applyBorder="1" applyAlignment="1">
      <alignment vertical="center"/>
    </xf>
    <xf numFmtId="0" fontId="8" fillId="5" borderId="28" xfId="13" applyFont="1" applyFill="1" applyBorder="1" applyAlignment="1">
      <alignment horizontal="center"/>
    </xf>
    <xf numFmtId="0" fontId="9" fillId="6" borderId="2" xfId="13" applyFont="1" applyFill="1" applyBorder="1" applyAlignment="1">
      <alignment horizontal="center"/>
    </xf>
    <xf numFmtId="0" fontId="9" fillId="6" borderId="31" xfId="13" applyFont="1" applyFill="1" applyBorder="1" applyAlignment="1">
      <alignment horizontal="center"/>
    </xf>
    <xf numFmtId="0" fontId="9" fillId="6" borderId="30" xfId="13" applyFont="1" applyFill="1" applyBorder="1" applyAlignment="1">
      <alignment horizontal="center"/>
    </xf>
    <xf numFmtId="0" fontId="8" fillId="6" borderId="32" xfId="13" applyFont="1" applyFill="1" applyBorder="1" applyAlignment="1">
      <alignment horizontal="center"/>
    </xf>
    <xf numFmtId="4" fontId="8" fillId="6" borderId="32" xfId="13" applyNumberFormat="1" applyFont="1" applyFill="1" applyBorder="1"/>
    <xf numFmtId="0" fontId="8" fillId="4" borderId="36" xfId="13" applyFont="1" applyFill="1" applyBorder="1" applyAlignment="1">
      <alignment horizontal="center"/>
    </xf>
    <xf numFmtId="43" fontId="6" fillId="4" borderId="5" xfId="1" applyFont="1" applyFill="1" applyBorder="1" applyAlignment="1"/>
    <xf numFmtId="0" fontId="20" fillId="4" borderId="2" xfId="0" applyFont="1" applyFill="1" applyBorder="1" applyAlignment="1">
      <alignment vertical="center"/>
    </xf>
    <xf numFmtId="0" fontId="19" fillId="0" borderId="0" xfId="0" applyFont="1"/>
    <xf numFmtId="189" fontId="6" fillId="3" borderId="2" xfId="0" applyNumberFormat="1" applyFont="1" applyFill="1" applyBorder="1" applyAlignment="1">
      <alignment vertical="top"/>
    </xf>
    <xf numFmtId="43" fontId="6" fillId="4" borderId="5" xfId="9" applyFont="1" applyFill="1" applyBorder="1" applyAlignment="1">
      <alignment vertical="center"/>
    </xf>
    <xf numFmtId="191" fontId="6" fillId="3" borderId="2" xfId="14" applyNumberFormat="1" applyFont="1" applyFill="1" applyBorder="1" applyAlignment="1">
      <alignment horizontal="center" vertical="center"/>
    </xf>
    <xf numFmtId="43" fontId="6" fillId="4" borderId="5" xfId="1" applyNumberFormat="1" applyFont="1" applyFill="1" applyBorder="1" applyAlignment="1"/>
    <xf numFmtId="43" fontId="11" fillId="4" borderId="2" xfId="1" applyFont="1" applyFill="1" applyBorder="1" applyAlignment="1">
      <alignment horizontal="center"/>
    </xf>
    <xf numFmtId="43" fontId="6" fillId="4" borderId="26" xfId="1" applyNumberFormat="1" applyFont="1" applyFill="1" applyBorder="1" applyAlignment="1"/>
    <xf numFmtId="43" fontId="6" fillId="4" borderId="2" xfId="1" applyNumberFormat="1" applyFont="1" applyFill="1" applyBorder="1" applyAlignment="1"/>
    <xf numFmtId="190" fontId="6" fillId="4" borderId="2" xfId="1" applyNumberFormat="1" applyFont="1" applyFill="1" applyBorder="1" applyAlignment="1"/>
    <xf numFmtId="190" fontId="6" fillId="4" borderId="2" xfId="8" applyNumberFormat="1" applyFont="1" applyFill="1" applyBorder="1" applyAlignment="1"/>
    <xf numFmtId="0" fontId="6" fillId="0" borderId="37" xfId="0" applyFont="1" applyFill="1" applyBorder="1" applyAlignment="1"/>
    <xf numFmtId="0" fontId="6" fillId="6" borderId="37" xfId="0" applyFont="1" applyFill="1" applyBorder="1" applyAlignment="1"/>
    <xf numFmtId="43" fontId="11" fillId="6" borderId="38" xfId="1" applyFont="1" applyFill="1" applyBorder="1" applyAlignment="1"/>
    <xf numFmtId="43" fontId="11" fillId="6" borderId="39" xfId="1" applyFont="1" applyFill="1" applyBorder="1" applyAlignment="1"/>
    <xf numFmtId="43" fontId="6" fillId="6" borderId="39" xfId="1" applyNumberFormat="1" applyFont="1" applyFill="1" applyBorder="1" applyAlignment="1"/>
    <xf numFmtId="188" fontId="11" fillId="6" borderId="38" xfId="1" applyNumberFormat="1" applyFont="1" applyFill="1" applyBorder="1" applyAlignment="1">
      <alignment horizontal="center"/>
    </xf>
    <xf numFmtId="43" fontId="6" fillId="6" borderId="40" xfId="1" applyNumberFormat="1" applyFont="1" applyFill="1" applyBorder="1" applyAlignment="1"/>
    <xf numFmtId="43" fontId="11" fillId="6" borderId="13" xfId="1" applyNumberFormat="1" applyFont="1" applyFill="1" applyBorder="1" applyAlignment="1"/>
    <xf numFmtId="43" fontId="11" fillId="6" borderId="14" xfId="1" applyNumberFormat="1" applyFont="1" applyFill="1" applyBorder="1" applyAlignment="1"/>
    <xf numFmtId="43" fontId="11" fillId="6" borderId="39" xfId="1" applyFont="1" applyFill="1" applyBorder="1" applyAlignment="1">
      <alignment horizontal="center"/>
    </xf>
    <xf numFmtId="43" fontId="6" fillId="6" borderId="19" xfId="1" applyNumberFormat="1" applyFont="1" applyFill="1" applyBorder="1" applyAlignment="1"/>
    <xf numFmtId="0" fontId="11" fillId="6" borderId="1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right" vertical="center"/>
    </xf>
    <xf numFmtId="43" fontId="6" fillId="4" borderId="5" xfId="1" applyNumberFormat="1" applyFont="1" applyFill="1" applyBorder="1" applyAlignment="1">
      <alignment vertical="center"/>
    </xf>
    <xf numFmtId="188" fontId="11" fillId="4" borderId="15" xfId="1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43" fontId="6" fillId="4" borderId="41" xfId="1" applyNumberFormat="1" applyFont="1" applyFill="1" applyBorder="1" applyAlignment="1">
      <alignment vertical="center"/>
    </xf>
    <xf numFmtId="190" fontId="6" fillId="4" borderId="5" xfId="1" applyNumberFormat="1" applyFont="1" applyFill="1" applyBorder="1" applyAlignment="1">
      <alignment vertical="center"/>
    </xf>
    <xf numFmtId="190" fontId="6" fillId="4" borderId="5" xfId="0" applyNumberFormat="1" applyFont="1" applyFill="1" applyBorder="1" applyAlignment="1">
      <alignment horizontal="center" vertical="center"/>
    </xf>
    <xf numFmtId="190" fontId="6" fillId="4" borderId="41" xfId="1" applyNumberFormat="1" applyFont="1" applyFill="1" applyBorder="1" applyAlignment="1">
      <alignment vertical="center"/>
    </xf>
    <xf numFmtId="189" fontId="6" fillId="3" borderId="19" xfId="1" applyNumberFormat="1" applyFont="1" applyFill="1" applyBorder="1"/>
    <xf numFmtId="40" fontId="6" fillId="3" borderId="14" xfId="1" applyNumberFormat="1" applyFont="1" applyFill="1" applyBorder="1"/>
    <xf numFmtId="40" fontId="6" fillId="3" borderId="19" xfId="1" applyNumberFormat="1" applyFont="1" applyFill="1" applyBorder="1"/>
    <xf numFmtId="191" fontId="6" fillId="3" borderId="19" xfId="1" applyNumberFormat="1" applyFont="1" applyFill="1" applyBorder="1"/>
    <xf numFmtId="189" fontId="6" fillId="0" borderId="19" xfId="1" applyNumberFormat="1" applyFont="1" applyFill="1" applyBorder="1"/>
    <xf numFmtId="190" fontId="6" fillId="4" borderId="2" xfId="1" applyNumberFormat="1" applyFont="1" applyFill="1" applyBorder="1" applyAlignment="1">
      <alignment vertical="center"/>
    </xf>
    <xf numFmtId="190" fontId="6" fillId="4" borderId="2" xfId="0" applyNumberFormat="1" applyFont="1" applyFill="1" applyBorder="1" applyAlignment="1">
      <alignment horizontal="center" vertical="center"/>
    </xf>
    <xf numFmtId="190" fontId="6" fillId="4" borderId="3" xfId="1" applyNumberFormat="1" applyFont="1" applyFill="1" applyBorder="1" applyAlignment="1">
      <alignment vertical="center"/>
    </xf>
    <xf numFmtId="40" fontId="6" fillId="3" borderId="14" xfId="0" applyNumberFormat="1" applyFont="1" applyFill="1" applyBorder="1" applyAlignment="1">
      <alignment horizontal="center"/>
    </xf>
    <xf numFmtId="43" fontId="6" fillId="4" borderId="42" xfId="1" applyNumberFormat="1" applyFont="1" applyFill="1" applyBorder="1" applyAlignment="1">
      <alignment vertical="center"/>
    </xf>
    <xf numFmtId="188" fontId="11" fillId="4" borderId="12" xfId="1" applyNumberFormat="1" applyFont="1" applyFill="1" applyBorder="1" applyAlignment="1">
      <alignment horizontal="center"/>
    </xf>
    <xf numFmtId="192" fontId="6" fillId="4" borderId="43" xfId="0" applyNumberFormat="1" applyFont="1" applyFill="1" applyBorder="1" applyAlignment="1">
      <alignment horizontal="center" vertical="center"/>
    </xf>
    <xf numFmtId="192" fontId="6" fillId="4" borderId="44" xfId="1" applyNumberFormat="1" applyFont="1" applyFill="1" applyBorder="1" applyAlignment="1">
      <alignment vertical="center"/>
    </xf>
    <xf numFmtId="43" fontId="6" fillId="4" borderId="44" xfId="1" applyNumberFormat="1" applyFont="1" applyFill="1" applyBorder="1" applyAlignment="1">
      <alignment vertical="center"/>
    </xf>
    <xf numFmtId="40" fontId="6" fillId="4" borderId="2" xfId="13" applyNumberFormat="1" applyFont="1" applyFill="1" applyBorder="1" applyAlignment="1">
      <alignment vertical="center"/>
    </xf>
    <xf numFmtId="43" fontId="6" fillId="4" borderId="45" xfId="15" applyNumberFormat="1" applyFont="1" applyFill="1" applyBorder="1" applyAlignment="1"/>
    <xf numFmtId="43" fontId="6" fillId="4" borderId="41" xfId="15" applyNumberFormat="1" applyFont="1" applyFill="1" applyBorder="1" applyAlignment="1"/>
    <xf numFmtId="40" fontId="6" fillId="4" borderId="45" xfId="8" applyNumberFormat="1" applyFont="1" applyFill="1" applyBorder="1" applyAlignment="1"/>
    <xf numFmtId="40" fontId="6" fillId="4" borderId="15" xfId="8" applyNumberFormat="1" applyFont="1" applyFill="1" applyBorder="1" applyAlignment="1"/>
    <xf numFmtId="40" fontId="6" fillId="4" borderId="41" xfId="8" applyNumberFormat="1" applyFont="1" applyFill="1" applyBorder="1" applyAlignment="1"/>
    <xf numFmtId="0" fontId="8" fillId="0" borderId="0" xfId="15" applyFont="1" applyBorder="1" applyAlignment="1"/>
    <xf numFmtId="40" fontId="6" fillId="3" borderId="3" xfId="8" applyNumberFormat="1" applyFont="1" applyFill="1" applyBorder="1" applyAlignment="1"/>
    <xf numFmtId="40" fontId="6" fillId="3" borderId="46" xfId="8" applyNumberFormat="1" applyFont="1" applyFill="1" applyBorder="1" applyAlignment="1"/>
    <xf numFmtId="43" fontId="8" fillId="3" borderId="0" xfId="0" applyNumberFormat="1" applyFont="1" applyFill="1" applyAlignment="1">
      <alignment vertical="center"/>
    </xf>
    <xf numFmtId="43" fontId="16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43" fontId="6" fillId="0" borderId="2" xfId="9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6" borderId="4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/>
    </xf>
    <xf numFmtId="43" fontId="8" fillId="4" borderId="48" xfId="0" applyNumberFormat="1" applyFont="1" applyFill="1" applyBorder="1"/>
    <xf numFmtId="43" fontId="8" fillId="4" borderId="48" xfId="5" applyNumberFormat="1" applyFont="1" applyFill="1" applyBorder="1" applyAlignment="1">
      <alignment horizontal="right" wrapText="1"/>
    </xf>
    <xf numFmtId="0" fontId="18" fillId="0" borderId="0" xfId="0" applyFont="1" applyFill="1"/>
    <xf numFmtId="4" fontId="8" fillId="6" borderId="31" xfId="13" applyNumberFormat="1" applyFont="1" applyFill="1" applyBorder="1" applyAlignment="1">
      <alignment horizontal="right" wrapText="1"/>
    </xf>
    <xf numFmtId="4" fontId="8" fillId="6" borderId="2" xfId="13" applyNumberFormat="1" applyFont="1" applyFill="1" applyBorder="1" applyAlignment="1">
      <alignment horizontal="right" wrapText="1"/>
    </xf>
    <xf numFmtId="4" fontId="8" fillId="6" borderId="30" xfId="13" applyNumberFormat="1" applyFont="1" applyFill="1" applyBorder="1" applyAlignment="1">
      <alignment horizontal="right" wrapText="1"/>
    </xf>
    <xf numFmtId="4" fontId="18" fillId="0" borderId="2" xfId="0" applyNumberFormat="1" applyFont="1" applyBorder="1"/>
    <xf numFmtId="4" fontId="9" fillId="0" borderId="46" xfId="13" applyNumberFormat="1" applyFont="1" applyFill="1" applyBorder="1" applyAlignment="1">
      <alignment horizontal="right" wrapText="1"/>
    </xf>
    <xf numFmtId="4" fontId="18" fillId="0" borderId="46" xfId="0" applyNumberFormat="1" applyFont="1" applyBorder="1"/>
    <xf numFmtId="4" fontId="8" fillId="3" borderId="49" xfId="13" applyNumberFormat="1" applyFont="1" applyFill="1" applyBorder="1" applyAlignment="1">
      <alignment horizontal="right" wrapText="1"/>
    </xf>
    <xf numFmtId="0" fontId="11" fillId="0" borderId="48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11" fillId="0" borderId="2" xfId="0" applyFont="1" applyFill="1" applyBorder="1" applyAlignment="1"/>
    <xf numFmtId="0" fontId="11" fillId="0" borderId="2" xfId="0" applyFont="1" applyFill="1" applyBorder="1" applyAlignment="1">
      <alignment horizontal="center"/>
    </xf>
    <xf numFmtId="187" fontId="11" fillId="0" borderId="2" xfId="10" applyFont="1" applyFill="1" applyBorder="1" applyAlignment="1"/>
    <xf numFmtId="187" fontId="11" fillId="0" borderId="2" xfId="10" applyFont="1" applyBorder="1" applyAlignment="1"/>
    <xf numFmtId="187" fontId="11" fillId="0" borderId="48" xfId="10" applyFont="1" applyFill="1" applyBorder="1" applyAlignment="1"/>
    <xf numFmtId="187" fontId="18" fillId="0" borderId="2" xfId="10" applyFont="1" applyBorder="1"/>
    <xf numFmtId="187" fontId="11" fillId="0" borderId="2" xfId="10" applyFont="1" applyFill="1" applyBorder="1" applyAlignment="1">
      <alignment horizontal="center" vertical="center"/>
    </xf>
    <xf numFmtId="187" fontId="11" fillId="0" borderId="2" xfId="10" applyFont="1" applyBorder="1" applyAlignment="1">
      <alignment horizontal="center" vertical="center"/>
    </xf>
    <xf numFmtId="187" fontId="6" fillId="3" borderId="2" xfId="10" applyFont="1" applyFill="1" applyBorder="1" applyAlignment="1">
      <alignment horizontal="center" vertical="center"/>
    </xf>
    <xf numFmtId="187" fontId="6" fillId="0" borderId="2" xfId="10" applyFont="1" applyBorder="1" applyAlignment="1">
      <alignment horizontal="center" vertical="center"/>
    </xf>
    <xf numFmtId="49" fontId="6" fillId="0" borderId="48" xfId="14" applyNumberFormat="1" applyFont="1" applyBorder="1" applyAlignment="1">
      <alignment horizontal="center" vertical="center"/>
    </xf>
    <xf numFmtId="43" fontId="6" fillId="4" borderId="48" xfId="9" applyFont="1" applyFill="1" applyBorder="1" applyAlignment="1">
      <alignment vertical="center"/>
    </xf>
    <xf numFmtId="0" fontId="6" fillId="4" borderId="48" xfId="14" applyFont="1" applyFill="1" applyBorder="1" applyAlignment="1">
      <alignment vertical="center"/>
    </xf>
    <xf numFmtId="187" fontId="19" fillId="0" borderId="2" xfId="10" applyFont="1" applyBorder="1"/>
    <xf numFmtId="187" fontId="11" fillId="0" borderId="2" xfId="10" applyFont="1" applyFill="1" applyBorder="1" applyAlignment="1">
      <alignment vertical="center"/>
    </xf>
    <xf numFmtId="187" fontId="6" fillId="3" borderId="2" xfId="10" applyFont="1" applyFill="1" applyBorder="1" applyAlignment="1">
      <alignment vertical="center"/>
    </xf>
    <xf numFmtId="187" fontId="11" fillId="0" borderId="2" xfId="10" applyFont="1" applyBorder="1" applyAlignment="1">
      <alignment vertical="center"/>
    </xf>
    <xf numFmtId="43" fontId="6" fillId="0" borderId="50" xfId="0" applyNumberFormat="1" applyFont="1" applyFill="1" applyBorder="1" applyAlignment="1">
      <alignment vertical="top"/>
    </xf>
    <xf numFmtId="0" fontId="11" fillId="0" borderId="18" xfId="0" applyFont="1" applyFill="1" applyBorder="1" applyAlignment="1"/>
    <xf numFmtId="0" fontId="18" fillId="0" borderId="51" xfId="0" applyFont="1" applyBorder="1" applyAlignment="1">
      <alignment horizontal="center"/>
    </xf>
    <xf numFmtId="0" fontId="11" fillId="0" borderId="52" xfId="0" applyFont="1" applyFill="1" applyBorder="1" applyAlignment="1">
      <alignment horizontal="left"/>
    </xf>
    <xf numFmtId="0" fontId="18" fillId="0" borderId="53" xfId="0" applyFont="1" applyBorder="1"/>
    <xf numFmtId="0" fontId="18" fillId="0" borderId="54" xfId="0" applyFont="1" applyBorder="1"/>
    <xf numFmtId="0" fontId="19" fillId="0" borderId="54" xfId="0" applyFont="1" applyBorder="1"/>
    <xf numFmtId="0" fontId="11" fillId="0" borderId="55" xfId="0" applyFont="1" applyFill="1" applyBorder="1" applyAlignment="1">
      <alignment horizontal="left"/>
    </xf>
    <xf numFmtId="0" fontId="18" fillId="0" borderId="55" xfId="0" applyFont="1" applyBorder="1"/>
    <xf numFmtId="0" fontId="18" fillId="0" borderId="56" xfId="0" applyFont="1" applyBorder="1"/>
    <xf numFmtId="0" fontId="18" fillId="0" borderId="57" xfId="0" applyFont="1" applyBorder="1"/>
    <xf numFmtId="0" fontId="18" fillId="0" borderId="58" xfId="0" applyFont="1" applyBorder="1"/>
    <xf numFmtId="40" fontId="6" fillId="3" borderId="59" xfId="1" applyNumberFormat="1" applyFont="1" applyFill="1" applyBorder="1" applyAlignment="1"/>
    <xf numFmtId="40" fontId="6" fillId="3" borderId="60" xfId="8" applyNumberFormat="1" applyFont="1" applyFill="1" applyBorder="1" applyAlignment="1"/>
    <xf numFmtId="0" fontId="18" fillId="0" borderId="0" xfId="0" applyFont="1" applyAlignment="1">
      <alignment wrapText="1"/>
    </xf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vertical="top"/>
    </xf>
    <xf numFmtId="0" fontId="11" fillId="0" borderId="61" xfId="0" applyFont="1" applyFill="1" applyBorder="1" applyAlignment="1">
      <alignment horizontal="left"/>
    </xf>
    <xf numFmtId="0" fontId="18" fillId="0" borderId="64" xfId="0" applyFont="1" applyBorder="1"/>
    <xf numFmtId="43" fontId="6" fillId="3" borderId="54" xfId="1" applyNumberFormat="1" applyFont="1" applyFill="1" applyBorder="1"/>
    <xf numFmtId="40" fontId="6" fillId="3" borderId="54" xfId="1" applyNumberFormat="1" applyFont="1" applyFill="1" applyBorder="1"/>
    <xf numFmtId="40" fontId="6" fillId="3" borderId="65" xfId="1" applyNumberFormat="1" applyFont="1" applyFill="1" applyBorder="1"/>
    <xf numFmtId="43" fontId="11" fillId="0" borderId="66" xfId="1" applyNumberFormat="1" applyFont="1" applyFill="1" applyBorder="1"/>
    <xf numFmtId="43" fontId="6" fillId="3" borderId="66" xfId="1" applyNumberFormat="1" applyFont="1" applyFill="1" applyBorder="1"/>
    <xf numFmtId="43" fontId="11" fillId="0" borderId="66" xfId="1" applyFont="1" applyFill="1" applyBorder="1" applyAlignment="1">
      <alignment horizontal="center"/>
    </xf>
    <xf numFmtId="0" fontId="6" fillId="0" borderId="66" xfId="0" applyFont="1" applyFill="1" applyBorder="1" applyAlignment="1">
      <alignment horizontal="center"/>
    </xf>
    <xf numFmtId="43" fontId="11" fillId="0" borderId="20" xfId="10" applyNumberFormat="1" applyFont="1" applyFill="1" applyBorder="1" applyAlignment="1"/>
    <xf numFmtId="43" fontId="6" fillId="3" borderId="20" xfId="10" applyNumberFormat="1" applyFont="1" applyFill="1" applyBorder="1" applyAlignment="1"/>
    <xf numFmtId="43" fontId="6" fillId="0" borderId="67" xfId="0" applyNumberFormat="1" applyFont="1" applyFill="1" applyBorder="1" applyAlignment="1">
      <alignment horizontal="center"/>
    </xf>
    <xf numFmtId="43" fontId="11" fillId="0" borderId="18" xfId="0" applyNumberFormat="1" applyFont="1" applyFill="1" applyBorder="1" applyAlignment="1">
      <alignment horizontal="left"/>
    </xf>
    <xf numFmtId="43" fontId="6" fillId="3" borderId="50" xfId="0" applyNumberFormat="1" applyFont="1" applyFill="1" applyBorder="1" applyAlignment="1">
      <alignment vertical="top"/>
    </xf>
    <xf numFmtId="43" fontId="11" fillId="0" borderId="20" xfId="10" applyNumberFormat="1" applyFont="1" applyFill="1" applyBorder="1" applyAlignment="1">
      <alignment horizontal="center"/>
    </xf>
    <xf numFmtId="43" fontId="11" fillId="0" borderId="68" xfId="10" applyNumberFormat="1" applyFont="1" applyFill="1" applyBorder="1" applyAlignment="1"/>
    <xf numFmtId="43" fontId="11" fillId="0" borderId="69" xfId="10" applyNumberFormat="1" applyFont="1" applyFill="1" applyBorder="1" applyAlignment="1"/>
    <xf numFmtId="43" fontId="11" fillId="0" borderId="69" xfId="10" applyNumberFormat="1" applyFont="1" applyFill="1" applyBorder="1" applyAlignment="1">
      <alignment horizontal="center"/>
    </xf>
    <xf numFmtId="43" fontId="11" fillId="0" borderId="67" xfId="0" applyNumberFormat="1" applyFont="1" applyFill="1" applyBorder="1" applyAlignment="1">
      <alignment horizontal="center"/>
    </xf>
    <xf numFmtId="43" fontId="11" fillId="0" borderId="18" xfId="0" applyNumberFormat="1" applyFont="1" applyFill="1" applyBorder="1" applyAlignment="1"/>
    <xf numFmtId="43" fontId="11" fillId="0" borderId="20" xfId="10" applyNumberFormat="1" applyFont="1" applyFill="1" applyBorder="1" applyAlignment="1">
      <alignment vertical="top"/>
    </xf>
    <xf numFmtId="43" fontId="11" fillId="0" borderId="20" xfId="10" applyNumberFormat="1" applyFont="1" applyFill="1" applyBorder="1" applyAlignment="1">
      <alignment horizontal="center" vertical="top"/>
    </xf>
    <xf numFmtId="43" fontId="6" fillId="0" borderId="67" xfId="0" applyNumberFormat="1" applyFont="1" applyFill="1" applyBorder="1" applyAlignment="1">
      <alignment horizontal="center" vertical="top"/>
    </xf>
    <xf numFmtId="43" fontId="11" fillId="0" borderId="18" xfId="0" applyNumberFormat="1" applyFont="1" applyFill="1" applyBorder="1" applyAlignment="1">
      <alignment horizontal="left" vertical="top"/>
    </xf>
    <xf numFmtId="43" fontId="11" fillId="0" borderId="70" xfId="10" applyNumberFormat="1" applyFont="1" applyFill="1" applyBorder="1" applyAlignment="1"/>
    <xf numFmtId="43" fontId="11" fillId="0" borderId="70" xfId="10" applyNumberFormat="1" applyFont="1" applyFill="1" applyBorder="1" applyAlignment="1">
      <alignment horizontal="center"/>
    </xf>
    <xf numFmtId="43" fontId="6" fillId="0" borderId="71" xfId="0" applyNumberFormat="1" applyFont="1" applyFill="1" applyBorder="1" applyAlignment="1">
      <alignment horizontal="center"/>
    </xf>
    <xf numFmtId="43" fontId="11" fillId="0" borderId="52" xfId="0" applyNumberFormat="1" applyFont="1" applyFill="1" applyBorder="1" applyAlignment="1">
      <alignment horizontal="left"/>
    </xf>
    <xf numFmtId="43" fontId="11" fillId="0" borderId="53" xfId="10" applyNumberFormat="1" applyFont="1" applyFill="1" applyBorder="1" applyAlignment="1"/>
    <xf numFmtId="43" fontId="11" fillId="0" borderId="53" xfId="10" applyNumberFormat="1" applyFont="1" applyFill="1" applyBorder="1" applyAlignment="1">
      <alignment horizontal="center"/>
    </xf>
    <xf numFmtId="43" fontId="6" fillId="0" borderId="53" xfId="0" applyNumberFormat="1" applyFont="1" applyFill="1" applyBorder="1" applyAlignment="1">
      <alignment horizontal="center"/>
    </xf>
    <xf numFmtId="43" fontId="11" fillId="0" borderId="53" xfId="0" applyNumberFormat="1" applyFont="1" applyFill="1" applyBorder="1" applyAlignment="1">
      <alignment horizontal="left"/>
    </xf>
    <xf numFmtId="43" fontId="18" fillId="0" borderId="53" xfId="10" applyNumberFormat="1" applyFont="1" applyBorder="1"/>
    <xf numFmtId="43" fontId="19" fillId="0" borderId="53" xfId="0" applyNumberFormat="1" applyFont="1" applyBorder="1" applyAlignment="1">
      <alignment horizontal="center"/>
    </xf>
    <xf numFmtId="43" fontId="18" fillId="0" borderId="53" xfId="0" applyNumberFormat="1" applyFont="1" applyBorder="1"/>
    <xf numFmtId="43" fontId="18" fillId="0" borderId="72" xfId="10" applyNumberFormat="1" applyFont="1" applyBorder="1"/>
    <xf numFmtId="43" fontId="6" fillId="3" borderId="70" xfId="10" applyNumberFormat="1" applyFont="1" applyFill="1" applyBorder="1" applyAlignment="1"/>
    <xf numFmtId="43" fontId="19" fillId="0" borderId="72" xfId="0" applyNumberFormat="1" applyFont="1" applyBorder="1" applyAlignment="1">
      <alignment horizontal="center"/>
    </xf>
    <xf numFmtId="43" fontId="18" fillId="0" borderId="72" xfId="0" applyNumberFormat="1" applyFont="1" applyBorder="1"/>
    <xf numFmtId="43" fontId="18" fillId="0" borderId="73" xfId="10" applyNumberFormat="1" applyFont="1" applyBorder="1"/>
    <xf numFmtId="43" fontId="19" fillId="0" borderId="73" xfId="0" applyNumberFormat="1" applyFont="1" applyBorder="1" applyAlignment="1">
      <alignment horizontal="center"/>
    </xf>
    <xf numFmtId="43" fontId="18" fillId="0" borderId="73" xfId="0" applyNumberFormat="1" applyFont="1" applyBorder="1"/>
    <xf numFmtId="43" fontId="18" fillId="0" borderId="54" xfId="10" applyNumberFormat="1" applyFont="1" applyBorder="1"/>
    <xf numFmtId="43" fontId="6" fillId="3" borderId="59" xfId="10" applyNumberFormat="1" applyFont="1" applyFill="1" applyBorder="1" applyAlignment="1"/>
    <xf numFmtId="43" fontId="19" fillId="0" borderId="54" xfId="0" applyNumberFormat="1" applyFont="1" applyBorder="1" applyAlignment="1">
      <alignment horizontal="center"/>
    </xf>
    <xf numFmtId="43" fontId="18" fillId="0" borderId="54" xfId="0" applyNumberFormat="1" applyFont="1" applyBorder="1"/>
    <xf numFmtId="43" fontId="11" fillId="0" borderId="13" xfId="10" applyNumberFormat="1" applyFont="1" applyFill="1" applyBorder="1"/>
    <xf numFmtId="43" fontId="11" fillId="0" borderId="14" xfId="10" applyNumberFormat="1" applyFont="1" applyFill="1" applyBorder="1"/>
    <xf numFmtId="43" fontId="6" fillId="3" borderId="14" xfId="10" applyNumberFormat="1" applyFont="1" applyFill="1" applyBorder="1"/>
    <xf numFmtId="43" fontId="11" fillId="0" borderId="13" xfId="10" applyNumberFormat="1" applyFont="1" applyFill="1" applyBorder="1" applyAlignment="1">
      <alignment horizontal="center"/>
    </xf>
    <xf numFmtId="43" fontId="6" fillId="0" borderId="14" xfId="10" applyNumberFormat="1" applyFont="1" applyFill="1" applyBorder="1" applyAlignment="1">
      <alignment horizontal="center"/>
    </xf>
    <xf numFmtId="43" fontId="11" fillId="0" borderId="13" xfId="10" applyNumberFormat="1" applyFont="1" applyFill="1" applyBorder="1" applyAlignment="1">
      <alignment horizontal="left"/>
    </xf>
    <xf numFmtId="43" fontId="11" fillId="0" borderId="61" xfId="10" applyNumberFormat="1" applyFont="1" applyFill="1" applyBorder="1"/>
    <xf numFmtId="43" fontId="11" fillId="0" borderId="70" xfId="10" applyNumberFormat="1" applyFont="1" applyFill="1" applyBorder="1"/>
    <xf numFmtId="43" fontId="11" fillId="0" borderId="61" xfId="10" applyNumberFormat="1" applyFont="1" applyFill="1" applyBorder="1" applyAlignment="1">
      <alignment horizontal="center"/>
    </xf>
    <xf numFmtId="43" fontId="6" fillId="0" borderId="70" xfId="10" applyNumberFormat="1" applyFont="1" applyFill="1" applyBorder="1" applyAlignment="1">
      <alignment horizontal="center"/>
    </xf>
    <xf numFmtId="43" fontId="11" fillId="0" borderId="74" xfId="10" applyNumberFormat="1" applyFont="1" applyFill="1" applyBorder="1" applyAlignment="1">
      <alignment horizontal="left"/>
    </xf>
    <xf numFmtId="43" fontId="11" fillId="0" borderId="66" xfId="10" applyNumberFormat="1" applyFont="1" applyFill="1" applyBorder="1"/>
    <xf numFmtId="43" fontId="11" fillId="0" borderId="66" xfId="10" applyNumberFormat="1" applyFont="1" applyFill="1" applyBorder="1" applyAlignment="1">
      <alignment horizontal="center"/>
    </xf>
    <xf numFmtId="43" fontId="6" fillId="0" borderId="66" xfId="10" applyNumberFormat="1" applyFont="1" applyFill="1" applyBorder="1" applyAlignment="1">
      <alignment horizontal="center"/>
    </xf>
    <xf numFmtId="43" fontId="19" fillId="0" borderId="53" xfId="10" applyNumberFormat="1" applyFont="1" applyBorder="1"/>
    <xf numFmtId="43" fontId="18" fillId="0" borderId="63" xfId="10" applyNumberFormat="1" applyFont="1" applyBorder="1"/>
    <xf numFmtId="0" fontId="18" fillId="0" borderId="2" xfId="0" applyFont="1" applyBorder="1" applyAlignment="1">
      <alignment vertical="top"/>
    </xf>
    <xf numFmtId="0" fontId="18" fillId="0" borderId="75" xfId="0" applyFont="1" applyBorder="1" applyAlignment="1">
      <alignment horizontal="center"/>
    </xf>
    <xf numFmtId="43" fontId="6" fillId="0" borderId="76" xfId="1" applyNumberFormat="1" applyFont="1" applyFill="1" applyBorder="1"/>
    <xf numFmtId="43" fontId="6" fillId="3" borderId="76" xfId="1" applyNumberFormat="1" applyFont="1" applyFill="1" applyBorder="1"/>
    <xf numFmtId="40" fontId="6" fillId="3" borderId="73" xfId="1" applyNumberFormat="1" applyFont="1" applyFill="1" applyBorder="1"/>
    <xf numFmtId="40" fontId="6" fillId="3" borderId="73" xfId="0" applyNumberFormat="1" applyFont="1" applyFill="1" applyBorder="1" applyAlignment="1">
      <alignment horizontal="center"/>
    </xf>
    <xf numFmtId="40" fontId="6" fillId="3" borderId="77" xfId="1" applyNumberFormat="1" applyFont="1" applyFill="1" applyBorder="1"/>
    <xf numFmtId="0" fontId="18" fillId="0" borderId="54" xfId="0" applyFont="1" applyBorder="1" applyAlignment="1">
      <alignment horizontal="center"/>
    </xf>
    <xf numFmtId="43" fontId="6" fillId="3" borderId="65" xfId="1" applyNumberFormat="1" applyFont="1" applyFill="1" applyBorder="1"/>
    <xf numFmtId="40" fontId="6" fillId="3" borderId="54" xfId="0" applyNumberFormat="1" applyFont="1" applyFill="1" applyBorder="1" applyAlignment="1">
      <alignment horizontal="center"/>
    </xf>
    <xf numFmtId="0" fontId="11" fillId="0" borderId="78" xfId="0" applyFont="1" applyFill="1" applyBorder="1" applyAlignment="1">
      <alignment horizontal="left"/>
    </xf>
    <xf numFmtId="0" fontId="11" fillId="0" borderId="79" xfId="0" applyFont="1" applyFill="1" applyBorder="1" applyAlignment="1">
      <alignment horizontal="left"/>
    </xf>
    <xf numFmtId="43" fontId="11" fillId="0" borderId="20" xfId="1" applyNumberFormat="1" applyFont="1" applyFill="1" applyBorder="1"/>
    <xf numFmtId="43" fontId="6" fillId="3" borderId="20" xfId="1" applyNumberFormat="1" applyFont="1" applyFill="1" applyBorder="1"/>
    <xf numFmtId="0" fontId="6" fillId="0" borderId="20" xfId="0" applyFont="1" applyFill="1" applyBorder="1" applyAlignment="1">
      <alignment horizontal="center"/>
    </xf>
    <xf numFmtId="43" fontId="11" fillId="0" borderId="80" xfId="1" applyNumberFormat="1" applyFont="1" applyFill="1" applyBorder="1"/>
    <xf numFmtId="43" fontId="6" fillId="3" borderId="80" xfId="1" applyNumberFormat="1" applyFont="1" applyFill="1" applyBorder="1"/>
    <xf numFmtId="43" fontId="11" fillId="0" borderId="80" xfId="1" applyFont="1" applyFill="1" applyBorder="1" applyAlignment="1">
      <alignment horizontal="center"/>
    </xf>
    <xf numFmtId="0" fontId="6" fillId="0" borderId="80" xfId="0" applyFont="1" applyFill="1" applyBorder="1" applyAlignment="1">
      <alignment horizontal="center"/>
    </xf>
    <xf numFmtId="43" fontId="11" fillId="0" borderId="14" xfId="1" applyFont="1" applyFill="1" applyBorder="1" applyAlignment="1">
      <alignment horizontal="center"/>
    </xf>
    <xf numFmtId="0" fontId="18" fillId="0" borderId="62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11" fillId="0" borderId="2" xfId="0" applyFont="1" applyBorder="1"/>
    <xf numFmtId="0" fontId="6" fillId="0" borderId="0" xfId="13" applyFont="1" applyAlignment="1">
      <alignment horizontal="left"/>
    </xf>
    <xf numFmtId="0" fontId="11" fillId="0" borderId="0" xfId="0" applyFont="1"/>
    <xf numFmtId="0" fontId="6" fillId="0" borderId="0" xfId="0" applyFont="1"/>
    <xf numFmtId="0" fontId="11" fillId="0" borderId="0" xfId="13" applyFont="1"/>
    <xf numFmtId="0" fontId="11" fillId="0" borderId="0" xfId="13" applyFont="1" applyBorder="1"/>
    <xf numFmtId="0" fontId="6" fillId="0" borderId="0" xfId="13" applyFont="1" applyBorder="1"/>
    <xf numFmtId="0" fontId="6" fillId="0" borderId="0" xfId="13" applyFont="1"/>
    <xf numFmtId="0" fontId="6" fillId="0" borderId="2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/>
    </xf>
    <xf numFmtId="0" fontId="6" fillId="2" borderId="2" xfId="13" applyFont="1" applyFill="1" applyBorder="1" applyAlignment="1">
      <alignment horizontal="center"/>
    </xf>
    <xf numFmtId="0" fontId="11" fillId="2" borderId="2" xfId="13" applyFont="1" applyFill="1" applyBorder="1" applyAlignment="1">
      <alignment horizontal="center"/>
    </xf>
    <xf numFmtId="0" fontId="6" fillId="4" borderId="2" xfId="13" applyFont="1" applyFill="1" applyBorder="1" applyAlignment="1">
      <alignment horizontal="center"/>
    </xf>
    <xf numFmtId="4" fontId="6" fillId="4" borderId="5" xfId="13" applyNumberFormat="1" applyFont="1" applyFill="1" applyBorder="1"/>
    <xf numFmtId="0" fontId="6" fillId="6" borderId="2" xfId="13" applyFont="1" applyFill="1" applyBorder="1" applyAlignment="1">
      <alignment horizontal="left"/>
    </xf>
    <xf numFmtId="0" fontId="11" fillId="6" borderId="2" xfId="13" applyFont="1" applyFill="1" applyBorder="1"/>
    <xf numFmtId="0" fontId="11" fillId="6" borderId="2" xfId="13" applyFont="1" applyFill="1" applyBorder="1" applyAlignment="1">
      <alignment horizontal="center"/>
    </xf>
    <xf numFmtId="0" fontId="6" fillId="6" borderId="2" xfId="13" applyFont="1" applyFill="1" applyBorder="1" applyAlignment="1">
      <alignment horizontal="center"/>
    </xf>
    <xf numFmtId="0" fontId="11" fillId="0" borderId="2" xfId="13" applyFont="1" applyFill="1" applyBorder="1" applyAlignment="1">
      <alignment horizontal="left" wrapText="1"/>
    </xf>
    <xf numFmtId="0" fontId="11" fillId="0" borderId="2" xfId="13" applyFont="1" applyFill="1" applyBorder="1" applyAlignment="1">
      <alignment horizontal="left" vertical="top" wrapText="1"/>
    </xf>
    <xf numFmtId="0" fontId="11" fillId="0" borderId="2" xfId="13" applyFont="1" applyFill="1" applyBorder="1" applyAlignment="1">
      <alignment horizontal="left" vertical="top"/>
    </xf>
    <xf numFmtId="0" fontId="11" fillId="0" borderId="2" xfId="13" applyFont="1" applyFill="1" applyBorder="1" applyAlignment="1">
      <alignment horizontal="left"/>
    </xf>
    <xf numFmtId="0" fontId="11" fillId="0" borderId="0" xfId="0" applyFont="1" applyFill="1"/>
    <xf numFmtId="0" fontId="6" fillId="6" borderId="2" xfId="13" applyFont="1" applyFill="1" applyBorder="1" applyAlignment="1">
      <alignment horizontal="left" wrapText="1"/>
    </xf>
    <xf numFmtId="40" fontId="6" fillId="6" borderId="2" xfId="13" applyNumberFormat="1" applyFont="1" applyFill="1" applyBorder="1" applyAlignment="1">
      <alignment vertical="center"/>
    </xf>
    <xf numFmtId="0" fontId="18" fillId="0" borderId="2" xfId="0" applyFont="1" applyBorder="1" applyAlignment="1">
      <alignment vertical="top" wrapText="1"/>
    </xf>
    <xf numFmtId="187" fontId="9" fillId="0" borderId="2" xfId="10" applyFont="1" applyFill="1" applyBorder="1" applyAlignment="1">
      <alignment horizontal="right" wrapText="1"/>
    </xf>
    <xf numFmtId="187" fontId="9" fillId="0" borderId="2" xfId="10" applyFont="1" applyBorder="1" applyAlignment="1">
      <alignment horizontal="center"/>
    </xf>
    <xf numFmtId="187" fontId="9" fillId="0" borderId="2" xfId="10" applyFont="1" applyFill="1" applyBorder="1" applyAlignment="1">
      <alignment horizontal="right"/>
    </xf>
    <xf numFmtId="187" fontId="9" fillId="0" borderId="2" xfId="10" applyFont="1" applyBorder="1"/>
    <xf numFmtId="4" fontId="6" fillId="7" borderId="5" xfId="13" applyNumberFormat="1" applyFont="1" applyFill="1" applyBorder="1"/>
    <xf numFmtId="4" fontId="8" fillId="7" borderId="81" xfId="13" applyNumberFormat="1" applyFont="1" applyFill="1" applyBorder="1" applyAlignment="1">
      <alignment horizontal="right" wrapText="1"/>
    </xf>
    <xf numFmtId="4" fontId="8" fillId="7" borderId="29" xfId="13" applyNumberFormat="1" applyFont="1" applyFill="1" applyBorder="1"/>
    <xf numFmtId="4" fontId="8" fillId="7" borderId="82" xfId="13" applyNumberFormat="1" applyFont="1" applyFill="1" applyBorder="1"/>
    <xf numFmtId="0" fontId="9" fillId="0" borderId="2" xfId="0" applyFont="1" applyFill="1" applyBorder="1"/>
    <xf numFmtId="187" fontId="9" fillId="0" borderId="2" xfId="10" applyFont="1" applyBorder="1" applyAlignment="1">
      <alignment vertical="center"/>
    </xf>
    <xf numFmtId="0" fontId="6" fillId="4" borderId="48" xfId="14" applyFont="1" applyFill="1" applyBorder="1" applyAlignment="1">
      <alignment horizontal="center" vertical="center"/>
    </xf>
    <xf numFmtId="187" fontId="19" fillId="0" borderId="2" xfId="10" applyFont="1" applyBorder="1" applyAlignment="1">
      <alignment horizontal="center"/>
    </xf>
    <xf numFmtId="0" fontId="19" fillId="0" borderId="0" xfId="0" applyFont="1" applyAlignment="1">
      <alignment horizontal="center"/>
    </xf>
    <xf numFmtId="187" fontId="18" fillId="0" borderId="0" xfId="10" applyFont="1"/>
    <xf numFmtId="187" fontId="21" fillId="0" borderId="0" xfId="10" applyFont="1" applyAlignment="1"/>
    <xf numFmtId="187" fontId="21" fillId="4" borderId="5" xfId="10" applyFont="1" applyFill="1" applyBorder="1" applyAlignment="1"/>
    <xf numFmtId="43" fontId="6" fillId="6" borderId="20" xfId="10" applyNumberFormat="1" applyFont="1" applyFill="1" applyBorder="1" applyAlignment="1"/>
    <xf numFmtId="43" fontId="19" fillId="6" borderId="53" xfId="0" applyNumberFormat="1" applyFont="1" applyFill="1" applyBorder="1" applyAlignment="1">
      <alignment horizontal="center"/>
    </xf>
    <xf numFmtId="43" fontId="6" fillId="6" borderId="50" xfId="0" applyNumberFormat="1" applyFont="1" applyFill="1" applyBorder="1" applyAlignment="1">
      <alignment vertical="top"/>
    </xf>
    <xf numFmtId="40" fontId="6" fillId="6" borderId="14" xfId="1" applyNumberFormat="1" applyFont="1" applyFill="1" applyBorder="1" applyAlignment="1"/>
    <xf numFmtId="40" fontId="6" fillId="6" borderId="19" xfId="8" applyNumberFormat="1" applyFont="1" applyFill="1" applyBorder="1" applyAlignment="1"/>
    <xf numFmtId="0" fontId="19" fillId="0" borderId="51" xfId="0" applyFont="1" applyBorder="1" applyAlignment="1">
      <alignment horizontal="center"/>
    </xf>
    <xf numFmtId="0" fontId="19" fillId="6" borderId="55" xfId="0" applyFont="1" applyFill="1" applyBorder="1"/>
    <xf numFmtId="43" fontId="19" fillId="6" borderId="53" xfId="10" applyNumberFormat="1" applyFont="1" applyFill="1" applyBorder="1"/>
    <xf numFmtId="43" fontId="19" fillId="6" borderId="53" xfId="0" applyNumberFormat="1" applyFont="1" applyFill="1" applyBorder="1"/>
    <xf numFmtId="43" fontId="18" fillId="0" borderId="53" xfId="0" applyNumberFormat="1" applyFont="1" applyFill="1" applyBorder="1"/>
    <xf numFmtId="0" fontId="18" fillId="0" borderId="2" xfId="0" applyFont="1" applyFill="1" applyBorder="1"/>
    <xf numFmtId="187" fontId="11" fillId="0" borderId="2" xfId="10" applyFont="1" applyFill="1" applyBorder="1" applyAlignment="1">
      <alignment horizontal="right" wrapText="1"/>
    </xf>
    <xf numFmtId="187" fontId="6" fillId="3" borderId="2" xfId="10" applyFont="1" applyFill="1" applyBorder="1" applyAlignment="1">
      <alignment horizontal="right" wrapText="1"/>
    </xf>
    <xf numFmtId="187" fontId="11" fillId="0" borderId="1" xfId="10" applyFont="1" applyFill="1" applyBorder="1" applyAlignment="1">
      <alignment horizontal="right" wrapText="1"/>
    </xf>
    <xf numFmtId="187" fontId="11" fillId="0" borderId="2" xfId="10" applyFont="1" applyFill="1" applyBorder="1" applyAlignment="1">
      <alignment horizontal="right" vertical="top" wrapText="1"/>
    </xf>
    <xf numFmtId="187" fontId="11" fillId="0" borderId="2" xfId="10" applyFont="1" applyFill="1" applyBorder="1" applyAlignment="1">
      <alignment horizontal="right" vertical="top"/>
    </xf>
    <xf numFmtId="187" fontId="6" fillId="6" borderId="2" xfId="10" applyFont="1" applyFill="1" applyBorder="1" applyAlignment="1">
      <alignment horizontal="right" wrapText="1"/>
    </xf>
    <xf numFmtId="187" fontId="11" fillId="0" borderId="2" xfId="10" applyFont="1" applyBorder="1"/>
    <xf numFmtId="187" fontId="6" fillId="3" borderId="2" xfId="10" applyFont="1" applyFill="1" applyBorder="1" applyAlignment="1">
      <alignment horizontal="right" vertical="top" wrapText="1"/>
    </xf>
    <xf numFmtId="187" fontId="6" fillId="3" borderId="2" xfId="10" applyFont="1" applyFill="1" applyBorder="1" applyAlignment="1">
      <alignment horizontal="right" vertical="top"/>
    </xf>
    <xf numFmtId="187" fontId="6" fillId="6" borderId="2" xfId="10" applyFont="1" applyFill="1" applyBorder="1" applyAlignment="1">
      <alignment horizontal="right" vertical="top" wrapText="1"/>
    </xf>
    <xf numFmtId="187" fontId="6" fillId="3" borderId="2" xfId="10" applyFont="1" applyFill="1" applyBorder="1" applyAlignment="1"/>
    <xf numFmtId="187" fontId="11" fillId="0" borderId="2" xfId="10" applyFont="1" applyBorder="1" applyAlignment="1">
      <alignment horizontal="center"/>
    </xf>
    <xf numFmtId="187" fontId="11" fillId="3" borderId="2" xfId="10" applyFont="1" applyFill="1" applyBorder="1" applyAlignment="1"/>
    <xf numFmtId="187" fontId="11" fillId="0" borderId="48" xfId="10" applyFont="1" applyFill="1" applyBorder="1" applyAlignment="1">
      <alignment horizontal="center"/>
    </xf>
    <xf numFmtId="187" fontId="11" fillId="0" borderId="2" xfId="10" applyFont="1" applyFill="1" applyBorder="1" applyAlignment="1">
      <alignment horizontal="center"/>
    </xf>
    <xf numFmtId="0" fontId="18" fillId="0" borderId="51" xfId="0" applyFont="1" applyFill="1" applyBorder="1" applyAlignment="1">
      <alignment horizontal="center"/>
    </xf>
    <xf numFmtId="0" fontId="18" fillId="0" borderId="55" xfId="0" applyFont="1" applyFill="1" applyBorder="1"/>
    <xf numFmtId="43" fontId="18" fillId="0" borderId="53" xfId="10" applyNumberFormat="1" applyFont="1" applyFill="1" applyBorder="1"/>
    <xf numFmtId="43" fontId="19" fillId="0" borderId="53" xfId="0" applyNumberFormat="1" applyFont="1" applyFill="1" applyBorder="1" applyAlignment="1">
      <alignment horizontal="center"/>
    </xf>
    <xf numFmtId="43" fontId="6" fillId="8" borderId="20" xfId="10" applyNumberFormat="1" applyFont="1" applyFill="1" applyBorder="1" applyAlignment="1"/>
    <xf numFmtId="40" fontId="6" fillId="8" borderId="14" xfId="1" applyNumberFormat="1" applyFont="1" applyFill="1" applyBorder="1" applyAlignment="1"/>
    <xf numFmtId="40" fontId="6" fillId="8" borderId="19" xfId="8" applyNumberFormat="1" applyFont="1" applyFill="1" applyBorder="1" applyAlignment="1"/>
    <xf numFmtId="43" fontId="6" fillId="0" borderId="83" xfId="1" applyNumberFormat="1" applyFont="1" applyFill="1" applyBorder="1" applyAlignment="1">
      <alignment horizontal="center" vertical="center" wrapText="1"/>
    </xf>
    <xf numFmtId="43" fontId="6" fillId="4" borderId="84" xfId="1" applyNumberFormat="1" applyFont="1" applyFill="1" applyBorder="1" applyAlignment="1">
      <alignment vertical="center"/>
    </xf>
    <xf numFmtId="189" fontId="6" fillId="0" borderId="85" xfId="1" applyNumberFormat="1" applyFont="1" applyFill="1" applyBorder="1"/>
    <xf numFmtId="191" fontId="6" fillId="0" borderId="86" xfId="1" applyNumberFormat="1" applyFont="1" applyFill="1" applyBorder="1"/>
    <xf numFmtId="43" fontId="6" fillId="0" borderId="87" xfId="1" applyNumberFormat="1" applyFont="1" applyFill="1" applyBorder="1"/>
    <xf numFmtId="0" fontId="11" fillId="0" borderId="14" xfId="0" applyFont="1" applyFill="1" applyBorder="1" applyAlignment="1">
      <alignment horizontal="left"/>
    </xf>
    <xf numFmtId="0" fontId="11" fillId="0" borderId="66" xfId="0" applyFont="1" applyFill="1" applyBorder="1" applyAlignment="1">
      <alignment horizontal="left"/>
    </xf>
    <xf numFmtId="0" fontId="6" fillId="7" borderId="43" xfId="0" applyFont="1" applyFill="1" applyBorder="1" applyAlignment="1">
      <alignment horizontal="center" vertical="center"/>
    </xf>
    <xf numFmtId="43" fontId="18" fillId="0" borderId="0" xfId="0" applyNumberFormat="1" applyFont="1"/>
    <xf numFmtId="0" fontId="18" fillId="9" borderId="0" xfId="0" applyFont="1" applyFill="1" applyAlignment="1">
      <alignment horizontal="center"/>
    </xf>
    <xf numFmtId="43" fontId="11" fillId="0" borderId="2" xfId="10" applyNumberFormat="1" applyFont="1" applyFill="1" applyBorder="1" applyAlignment="1">
      <alignment vertical="center"/>
    </xf>
    <xf numFmtId="43" fontId="11" fillId="0" borderId="2" xfId="10" applyNumberFormat="1" applyFont="1" applyFill="1" applyBorder="1" applyAlignment="1">
      <alignment horizontal="center" vertical="center"/>
    </xf>
    <xf numFmtId="43" fontId="18" fillId="0" borderId="2" xfId="10" applyNumberFormat="1" applyFont="1" applyFill="1" applyBorder="1"/>
    <xf numFmtId="0" fontId="18" fillId="0" borderId="89" xfId="0" applyFont="1" applyBorder="1"/>
    <xf numFmtId="43" fontId="18" fillId="0" borderId="62" xfId="10" applyNumberFormat="1" applyFont="1" applyBorder="1"/>
    <xf numFmtId="43" fontId="19" fillId="0" borderId="62" xfId="0" applyNumberFormat="1" applyFont="1" applyBorder="1" applyAlignment="1">
      <alignment horizontal="center"/>
    </xf>
    <xf numFmtId="43" fontId="18" fillId="0" borderId="62" xfId="0" applyNumberFormat="1" applyFont="1" applyBorder="1"/>
    <xf numFmtId="40" fontId="6" fillId="3" borderId="114" xfId="1" applyNumberFormat="1" applyFont="1" applyFill="1" applyBorder="1" applyAlignment="1"/>
    <xf numFmtId="0" fontId="25" fillId="0" borderId="0" xfId="11" applyFont="1"/>
    <xf numFmtId="0" fontId="22" fillId="0" borderId="0" xfId="17" applyFont="1"/>
    <xf numFmtId="0" fontId="22" fillId="0" borderId="0" xfId="17" applyFont="1" applyAlignment="1">
      <alignment vertical="top"/>
    </xf>
    <xf numFmtId="0" fontId="22" fillId="0" borderId="0" xfId="17" applyFont="1" applyAlignment="1">
      <alignment horizontal="center"/>
    </xf>
    <xf numFmtId="0" fontId="22" fillId="0" borderId="0" xfId="17" applyFont="1" applyFill="1" applyAlignment="1">
      <alignment vertical="top"/>
    </xf>
    <xf numFmtId="0" fontId="19" fillId="0" borderId="0" xfId="11" applyFont="1"/>
    <xf numFmtId="0" fontId="19" fillId="0" borderId="0" xfId="11" applyFont="1" applyFill="1" applyAlignment="1">
      <alignment vertical="top"/>
    </xf>
    <xf numFmtId="0" fontId="18" fillId="0" borderId="0" xfId="17" applyFont="1" applyAlignment="1">
      <alignment vertical="top"/>
    </xf>
    <xf numFmtId="0" fontId="18" fillId="0" borderId="0" xfId="17" applyFont="1" applyFill="1" applyAlignment="1">
      <alignment vertical="top"/>
    </xf>
    <xf numFmtId="0" fontId="19" fillId="0" borderId="2" xfId="17" applyFont="1" applyBorder="1" applyAlignment="1">
      <alignment horizontal="center" vertical="top"/>
    </xf>
    <xf numFmtId="0" fontId="19" fillId="0" borderId="2" xfId="17" applyFont="1" applyFill="1" applyBorder="1" applyAlignment="1">
      <alignment horizontal="center" vertical="top"/>
    </xf>
    <xf numFmtId="0" fontId="18" fillId="0" borderId="2" xfId="11" applyFont="1" applyBorder="1" applyAlignment="1">
      <alignment horizontal="center" vertical="top"/>
    </xf>
    <xf numFmtId="0" fontId="11" fillId="0" borderId="2" xfId="11" applyFont="1" applyBorder="1" applyAlignment="1">
      <alignment horizontal="left" vertical="top" wrapText="1"/>
    </xf>
    <xf numFmtId="0" fontId="18" fillId="0" borderId="2" xfId="17" applyFont="1" applyFill="1" applyBorder="1" applyAlignment="1">
      <alignment vertical="top" wrapText="1"/>
    </xf>
    <xf numFmtId="0" fontId="11" fillId="0" borderId="48" xfId="11" applyFont="1" applyBorder="1" applyAlignment="1">
      <alignment horizontal="left" vertical="top" wrapText="1"/>
    </xf>
    <xf numFmtId="0" fontId="18" fillId="0" borderId="2" xfId="11" applyFont="1" applyBorder="1" applyAlignment="1">
      <alignment vertical="top" wrapText="1"/>
    </xf>
    <xf numFmtId="0" fontId="18" fillId="0" borderId="48" xfId="11" applyFont="1" applyBorder="1" applyAlignment="1">
      <alignment vertical="top" wrapText="1"/>
    </xf>
    <xf numFmtId="0" fontId="19" fillId="0" borderId="2" xfId="0" applyFont="1" applyBorder="1" applyAlignment="1">
      <alignment horizontal="center" vertical="center"/>
    </xf>
    <xf numFmtId="43" fontId="6" fillId="3" borderId="19" xfId="1" applyNumberFormat="1" applyFont="1" applyFill="1" applyBorder="1"/>
    <xf numFmtId="43" fontId="6" fillId="0" borderId="19" xfId="1" applyNumberFormat="1" applyFont="1" applyFill="1" applyBorder="1"/>
    <xf numFmtId="43" fontId="6" fillId="0" borderId="50" xfId="1" applyNumberFormat="1" applyFont="1" applyFill="1" applyBorder="1"/>
    <xf numFmtId="0" fontId="18" fillId="0" borderId="0" xfId="0" applyFont="1" applyAlignment="1">
      <alignment horizontal="center" vertical="center"/>
    </xf>
    <xf numFmtId="193" fontId="18" fillId="0" borderId="0" xfId="0" applyNumberFormat="1" applyFont="1"/>
    <xf numFmtId="0" fontId="19" fillId="0" borderId="2" xfId="0" applyFont="1" applyBorder="1" applyAlignment="1">
      <alignment horizontal="center" vertical="top"/>
    </xf>
    <xf numFmtId="0" fontId="6" fillId="0" borderId="2" xfId="13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194" fontId="11" fillId="0" borderId="2" xfId="13" applyNumberFormat="1" applyFont="1" applyFill="1" applyBorder="1" applyAlignment="1">
      <alignment horizontal="right" wrapText="1"/>
    </xf>
    <xf numFmtId="194" fontId="11" fillId="0" borderId="2" xfId="13" applyNumberFormat="1" applyFont="1" applyFill="1" applyBorder="1" applyAlignment="1">
      <alignment horizontal="right" vertical="top" wrapText="1"/>
    </xf>
    <xf numFmtId="194" fontId="11" fillId="0" borderId="2" xfId="13" applyNumberFormat="1" applyFont="1" applyFill="1" applyBorder="1" applyAlignment="1">
      <alignment horizontal="right" vertical="top"/>
    </xf>
    <xf numFmtId="194" fontId="11" fillId="0" borderId="2" xfId="13" applyNumberFormat="1" applyFont="1" applyFill="1" applyBorder="1"/>
    <xf numFmtId="194" fontId="6" fillId="6" borderId="2" xfId="13" applyNumberFormat="1" applyFont="1" applyFill="1" applyBorder="1" applyAlignment="1">
      <alignment horizontal="right" wrapText="1"/>
    </xf>
    <xf numFmtId="194" fontId="11" fillId="0" borderId="2" xfId="0" applyNumberFormat="1" applyFont="1" applyBorder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43" fontId="11" fillId="0" borderId="0" xfId="0" applyNumberFormat="1" applyFont="1" applyAlignment="1"/>
    <xf numFmtId="187" fontId="6" fillId="0" borderId="0" xfId="10" applyFont="1" applyBorder="1" applyAlignment="1">
      <alignment horizontal="left" vertical="center"/>
    </xf>
    <xf numFmtId="187" fontId="6" fillId="0" borderId="6" xfId="10" applyFont="1" applyBorder="1" applyAlignment="1">
      <alignment horizontal="left" vertical="center"/>
    </xf>
    <xf numFmtId="2" fontId="6" fillId="0" borderId="6" xfId="14" applyNumberFormat="1" applyFont="1" applyBorder="1" applyAlignment="1">
      <alignment horizontal="center" vertical="center"/>
    </xf>
    <xf numFmtId="195" fontId="18" fillId="0" borderId="0" xfId="0" applyNumberFormat="1" applyFont="1" applyAlignment="1">
      <alignment horizontal="center"/>
    </xf>
    <xf numFmtId="195" fontId="9" fillId="0" borderId="0" xfId="13" applyNumberFormat="1" applyFont="1" applyAlignment="1">
      <alignment horizontal="center"/>
    </xf>
    <xf numFmtId="195" fontId="9" fillId="2" borderId="25" xfId="13" applyNumberFormat="1" applyFont="1" applyFill="1" applyBorder="1" applyAlignment="1">
      <alignment horizontal="center"/>
    </xf>
    <xf numFmtId="195" fontId="8" fillId="4" borderId="35" xfId="13" applyNumberFormat="1" applyFont="1" applyFill="1" applyBorder="1" applyAlignment="1">
      <alignment horizontal="center"/>
    </xf>
    <xf numFmtId="195" fontId="9" fillId="6" borderId="33" xfId="13" applyNumberFormat="1" applyFont="1" applyFill="1" applyBorder="1" applyAlignment="1">
      <alignment horizontal="center"/>
    </xf>
    <xf numFmtId="0" fontId="18" fillId="10" borderId="2" xfId="0" applyFont="1" applyFill="1" applyBorder="1" applyAlignment="1">
      <alignment horizontal="left"/>
    </xf>
    <xf numFmtId="0" fontId="6" fillId="10" borderId="48" xfId="0" applyFont="1" applyFill="1" applyBorder="1" applyAlignment="1">
      <alignment horizontal="center"/>
    </xf>
    <xf numFmtId="43" fontId="6" fillId="10" borderId="48" xfId="1" applyFont="1" applyFill="1" applyBorder="1" applyAlignment="1"/>
    <xf numFmtId="187" fontId="21" fillId="10" borderId="48" xfId="10" applyFont="1" applyFill="1" applyBorder="1" applyAlignment="1"/>
    <xf numFmtId="0" fontId="20" fillId="10" borderId="2" xfId="0" applyFont="1" applyFill="1" applyBorder="1" applyAlignment="1">
      <alignment vertical="center"/>
    </xf>
    <xf numFmtId="0" fontId="18" fillId="10" borderId="2" xfId="0" applyFont="1" applyFill="1" applyBorder="1"/>
    <xf numFmtId="187" fontId="18" fillId="10" borderId="2" xfId="10" applyFont="1" applyFill="1" applyBorder="1"/>
    <xf numFmtId="187" fontId="6" fillId="10" borderId="2" xfId="10" applyFont="1" applyFill="1" applyBorder="1" applyAlignment="1"/>
    <xf numFmtId="0" fontId="19" fillId="10" borderId="2" xfId="0" applyFont="1" applyFill="1" applyBorder="1" applyAlignment="1">
      <alignment horizontal="center"/>
    </xf>
    <xf numFmtId="189" fontId="6" fillId="10" borderId="2" xfId="0" applyNumberFormat="1" applyFont="1" applyFill="1" applyBorder="1" applyAlignment="1">
      <alignment vertical="top"/>
    </xf>
    <xf numFmtId="0" fontId="19" fillId="0" borderId="2" xfId="0" applyFont="1" applyBorder="1" applyAlignment="1">
      <alignment horizontal="left"/>
    </xf>
    <xf numFmtId="187" fontId="9" fillId="0" borderId="0" xfId="10" applyFont="1"/>
    <xf numFmtId="0" fontId="19" fillId="0" borderId="2" xfId="0" applyFont="1" applyBorder="1" applyAlignment="1">
      <alignment horizontal="center" vertical="top"/>
    </xf>
    <xf numFmtId="194" fontId="9" fillId="0" borderId="33" xfId="13" applyNumberFormat="1" applyFont="1" applyFill="1" applyBorder="1" applyAlignment="1">
      <alignment horizontal="center" wrapText="1"/>
    </xf>
    <xf numFmtId="194" fontId="9" fillId="0" borderId="33" xfId="13" applyNumberFormat="1" applyFont="1" applyFill="1" applyBorder="1" applyAlignment="1">
      <alignment horizontal="center" vertical="top" wrapText="1"/>
    </xf>
    <xf numFmtId="194" fontId="9" fillId="0" borderId="33" xfId="13" applyNumberFormat="1" applyFont="1" applyFill="1" applyBorder="1" applyAlignment="1">
      <alignment horizontal="center"/>
    </xf>
    <xf numFmtId="194" fontId="8" fillId="6" borderId="33" xfId="13" applyNumberFormat="1" applyFont="1" applyFill="1" applyBorder="1" applyAlignment="1">
      <alignment horizontal="center" wrapText="1"/>
    </xf>
    <xf numFmtId="194" fontId="9" fillId="0" borderId="2" xfId="13" applyNumberFormat="1" applyFont="1" applyFill="1" applyBorder="1" applyAlignment="1">
      <alignment horizontal="center" wrapText="1"/>
    </xf>
    <xf numFmtId="194" fontId="18" fillId="0" borderId="2" xfId="0" applyNumberFormat="1" applyFont="1" applyBorder="1" applyAlignment="1">
      <alignment horizontal="center"/>
    </xf>
    <xf numFmtId="0" fontId="18" fillId="0" borderId="2" xfId="11" applyFont="1" applyBorder="1" applyAlignment="1">
      <alignment horizontal="left" vertical="top" wrapText="1"/>
    </xf>
    <xf numFmtId="0" fontId="18" fillId="0" borderId="0" xfId="0" applyFont="1" applyAlignment="1">
      <alignment vertical="top"/>
    </xf>
    <xf numFmtId="0" fontId="8" fillId="0" borderId="0" xfId="13" applyFont="1" applyAlignment="1">
      <alignment horizontal="center"/>
    </xf>
    <xf numFmtId="194" fontId="9" fillId="0" borderId="30" xfId="13" applyNumberFormat="1" applyFont="1" applyFill="1" applyBorder="1" applyAlignment="1">
      <alignment horizontal="left" wrapText="1"/>
    </xf>
    <xf numFmtId="194" fontId="9" fillId="0" borderId="30" xfId="13" applyNumberFormat="1" applyFont="1" applyFill="1" applyBorder="1" applyAlignment="1">
      <alignment horizontal="left" vertical="top" wrapText="1"/>
    </xf>
    <xf numFmtId="194" fontId="9" fillId="0" borderId="30" xfId="13" applyNumberFormat="1" applyFont="1" applyFill="1" applyBorder="1" applyAlignment="1">
      <alignment horizontal="left"/>
    </xf>
    <xf numFmtId="194" fontId="8" fillId="6" borderId="30" xfId="13" applyNumberFormat="1" applyFont="1" applyFill="1" applyBorder="1" applyAlignment="1">
      <alignment horizontal="left" wrapText="1"/>
    </xf>
    <xf numFmtId="194" fontId="9" fillId="0" borderId="2" xfId="13" applyNumberFormat="1" applyFont="1" applyFill="1" applyBorder="1" applyAlignment="1">
      <alignment horizontal="left" wrapText="1"/>
    </xf>
    <xf numFmtId="194" fontId="18" fillId="0" borderId="2" xfId="0" applyNumberFormat="1" applyFont="1" applyBorder="1" applyAlignment="1">
      <alignment horizontal="left"/>
    </xf>
    <xf numFmtId="0" fontId="8" fillId="6" borderId="30" xfId="13" applyFont="1" applyFill="1" applyBorder="1" applyAlignment="1">
      <alignment horizontal="left"/>
    </xf>
    <xf numFmtId="0" fontId="8" fillId="0" borderId="0" xfId="13" applyFont="1" applyAlignment="1">
      <alignment horizontal="left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13" applyFont="1" applyBorder="1" applyAlignment="1">
      <alignment horizontal="center" vertical="center" wrapText="1"/>
    </xf>
    <xf numFmtId="0" fontId="8" fillId="0" borderId="21" xfId="13" applyFont="1" applyBorder="1" applyAlignment="1">
      <alignment horizontal="center" vertical="center" wrapText="1"/>
    </xf>
    <xf numFmtId="0" fontId="8" fillId="0" borderId="91" xfId="13" applyFont="1" applyBorder="1" applyAlignment="1">
      <alignment horizontal="center"/>
    </xf>
    <xf numFmtId="0" fontId="8" fillId="0" borderId="92" xfId="13" applyFont="1" applyBorder="1" applyAlignment="1">
      <alignment horizontal="center"/>
    </xf>
    <xf numFmtId="0" fontId="8" fillId="0" borderId="93" xfId="13" applyFont="1" applyBorder="1" applyAlignment="1">
      <alignment horizontal="center"/>
    </xf>
    <xf numFmtId="0" fontId="8" fillId="0" borderId="90" xfId="13" applyFont="1" applyBorder="1" applyAlignment="1">
      <alignment horizontal="center"/>
    </xf>
    <xf numFmtId="0" fontId="8" fillId="0" borderId="94" xfId="13" applyFont="1" applyBorder="1" applyAlignment="1">
      <alignment horizontal="center"/>
    </xf>
    <xf numFmtId="0" fontId="8" fillId="0" borderId="95" xfId="13" applyFont="1" applyBorder="1" applyAlignment="1">
      <alignment horizontal="center" vertical="center" wrapText="1"/>
    </xf>
    <xf numFmtId="0" fontId="8" fillId="0" borderId="96" xfId="13" applyFont="1" applyBorder="1" applyAlignment="1">
      <alignment horizontal="center" vertical="center" wrapText="1"/>
    </xf>
    <xf numFmtId="195" fontId="8" fillId="0" borderId="97" xfId="13" applyNumberFormat="1" applyFont="1" applyBorder="1" applyAlignment="1">
      <alignment horizontal="center" vertical="center"/>
    </xf>
    <xf numFmtId="195" fontId="8" fillId="0" borderId="8" xfId="13" applyNumberFormat="1" applyFont="1" applyBorder="1" applyAlignment="1">
      <alignment horizontal="center" vertical="center"/>
    </xf>
    <xf numFmtId="49" fontId="6" fillId="0" borderId="88" xfId="14" applyNumberFormat="1" applyFont="1" applyBorder="1" applyAlignment="1">
      <alignment horizontal="center" vertical="center"/>
    </xf>
    <xf numFmtId="49" fontId="6" fillId="0" borderId="89" xfId="14" applyNumberFormat="1" applyFont="1" applyBorder="1" applyAlignment="1">
      <alignment horizontal="center" vertical="center"/>
    </xf>
    <xf numFmtId="49" fontId="6" fillId="0" borderId="2" xfId="14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98" xfId="0" applyFont="1" applyFill="1" applyBorder="1" applyAlignment="1">
      <alignment horizontal="center" vertical="center"/>
    </xf>
    <xf numFmtId="0" fontId="6" fillId="0" borderId="99" xfId="0" applyFont="1" applyFill="1" applyBorder="1" applyAlignment="1">
      <alignment horizontal="center" vertical="center"/>
    </xf>
    <xf numFmtId="0" fontId="6" fillId="0" borderId="100" xfId="0" applyFont="1" applyFill="1" applyBorder="1" applyAlignment="1">
      <alignment horizontal="center" vertical="center"/>
    </xf>
    <xf numFmtId="0" fontId="6" fillId="0" borderId="101" xfId="0" applyFont="1" applyFill="1" applyBorder="1" applyAlignment="1">
      <alignment horizontal="center" vertical="center"/>
    </xf>
    <xf numFmtId="0" fontId="6" fillId="0" borderId="102" xfId="0" applyFont="1" applyFill="1" applyBorder="1" applyAlignment="1">
      <alignment horizontal="center" vertical="center"/>
    </xf>
    <xf numFmtId="0" fontId="6" fillId="0" borderId="103" xfId="0" applyFont="1" applyFill="1" applyBorder="1" applyAlignment="1">
      <alignment horizontal="center" vertical="center"/>
    </xf>
    <xf numFmtId="0" fontId="6" fillId="0" borderId="104" xfId="0" applyFont="1" applyFill="1" applyBorder="1" applyAlignment="1">
      <alignment horizontal="center" vertical="center"/>
    </xf>
    <xf numFmtId="0" fontId="6" fillId="0" borderId="10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06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7" xfId="0" applyFont="1" applyFill="1" applyBorder="1" applyAlignment="1">
      <alignment horizontal="center" vertical="center"/>
    </xf>
    <xf numFmtId="0" fontId="6" fillId="0" borderId="108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left" vertical="top"/>
    </xf>
    <xf numFmtId="0" fontId="18" fillId="0" borderId="62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horizontal="center" vertical="top"/>
    </xf>
    <xf numFmtId="0" fontId="8" fillId="0" borderId="98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/>
    </xf>
    <xf numFmtId="0" fontId="8" fillId="0" borderId="99" xfId="0" applyFont="1" applyBorder="1" applyAlignment="1">
      <alignment horizontal="center"/>
    </xf>
    <xf numFmtId="0" fontId="6" fillId="0" borderId="48" xfId="13" applyFont="1" applyBorder="1" applyAlignment="1">
      <alignment horizontal="center" vertical="center" wrapText="1"/>
    </xf>
    <xf numFmtId="0" fontId="6" fillId="0" borderId="26" xfId="13" applyFont="1" applyBorder="1" applyAlignment="1">
      <alignment horizontal="center" vertical="center" wrapText="1"/>
    </xf>
    <xf numFmtId="0" fontId="6" fillId="0" borderId="33" xfId="13" applyFont="1" applyBorder="1" applyAlignment="1">
      <alignment horizontal="center" vertical="center" wrapText="1"/>
    </xf>
    <xf numFmtId="0" fontId="6" fillId="0" borderId="109" xfId="13" applyFont="1" applyBorder="1" applyAlignment="1">
      <alignment horizontal="center" vertical="center" wrapText="1"/>
    </xf>
    <xf numFmtId="0" fontId="6" fillId="0" borderId="46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/>
    </xf>
    <xf numFmtId="0" fontId="6" fillId="0" borderId="2" xfId="13" applyFont="1" applyBorder="1" applyAlignment="1">
      <alignment horizontal="center" vertical="center" wrapText="1"/>
    </xf>
    <xf numFmtId="0" fontId="6" fillId="0" borderId="48" xfId="13" applyFont="1" applyBorder="1" applyAlignment="1">
      <alignment horizontal="center" vertical="center"/>
    </xf>
    <xf numFmtId="0" fontId="6" fillId="0" borderId="62" xfId="13" applyFont="1" applyBorder="1" applyAlignment="1">
      <alignment horizontal="center" vertical="center"/>
    </xf>
    <xf numFmtId="0" fontId="6" fillId="0" borderId="26" xfId="13" applyFont="1" applyBorder="1" applyAlignment="1">
      <alignment horizontal="center" vertical="center"/>
    </xf>
    <xf numFmtId="0" fontId="6" fillId="0" borderId="62" xfId="13" applyFont="1" applyBorder="1" applyAlignment="1">
      <alignment horizontal="center" vertical="center" wrapText="1"/>
    </xf>
    <xf numFmtId="0" fontId="6" fillId="0" borderId="94" xfId="15" applyFont="1" applyBorder="1" applyAlignment="1">
      <alignment horizontal="center" vertical="center" wrapText="1"/>
    </xf>
    <xf numFmtId="0" fontId="6" fillId="0" borderId="2" xfId="15" applyFont="1" applyBorder="1" applyAlignment="1">
      <alignment horizontal="center" vertical="center" wrapText="1"/>
    </xf>
    <xf numFmtId="0" fontId="6" fillId="0" borderId="91" xfId="15" applyFont="1" applyBorder="1" applyAlignment="1">
      <alignment horizontal="center" vertical="center" wrapText="1"/>
    </xf>
    <xf numFmtId="0" fontId="6" fillId="0" borderId="92" xfId="15" applyFont="1" applyBorder="1" applyAlignment="1">
      <alignment horizontal="center" vertical="center" wrapText="1"/>
    </xf>
    <xf numFmtId="0" fontId="6" fillId="0" borderId="110" xfId="15" applyFont="1" applyBorder="1" applyAlignment="1">
      <alignment horizontal="center" vertical="center" wrapText="1"/>
    </xf>
    <xf numFmtId="0" fontId="6" fillId="0" borderId="111" xfId="15" applyFont="1" applyBorder="1" applyAlignment="1">
      <alignment horizontal="center" vertical="top" wrapText="1"/>
    </xf>
    <xf numFmtId="0" fontId="6" fillId="0" borderId="92" xfId="15" applyFont="1" applyBorder="1" applyAlignment="1">
      <alignment horizontal="center" vertical="top" wrapText="1"/>
    </xf>
    <xf numFmtId="0" fontId="6" fillId="0" borderId="110" xfId="15" applyFont="1" applyBorder="1" applyAlignment="1">
      <alignment horizontal="center" vertical="top" wrapText="1"/>
    </xf>
    <xf numFmtId="0" fontId="8" fillId="0" borderId="112" xfId="15" applyFont="1" applyBorder="1" applyAlignment="1">
      <alignment horizontal="center" wrapText="1"/>
    </xf>
    <xf numFmtId="0" fontId="8" fillId="0" borderId="94" xfId="15" applyFont="1" applyBorder="1" applyAlignment="1">
      <alignment horizontal="center" wrapText="1"/>
    </xf>
    <xf numFmtId="0" fontId="8" fillId="0" borderId="113" xfId="15" applyFont="1" applyBorder="1" applyAlignment="1">
      <alignment horizontal="center" wrapText="1"/>
    </xf>
  </cellXfs>
  <cellStyles count="18">
    <cellStyle name="Comma 2" xfId="1" xr:uid="{00000000-0005-0000-0000-000000000000}"/>
    <cellStyle name="Comma 2 2" xfId="2" xr:uid="{00000000-0005-0000-0000-000001000000}"/>
    <cellStyle name="Comma 4" xfId="3" xr:uid="{00000000-0005-0000-0000-000002000000}"/>
    <cellStyle name="Comma_ต้นทุนขั้น 3 ปี55ตาราง 7-12 เปรียบเทียบปี 53,54(7.2.55)ชุดคณะทำงาน" xfId="4" xr:uid="{00000000-0005-0000-0000-000003000000}"/>
    <cellStyle name="Normal 2" xfId="5" xr:uid="{00000000-0005-0000-0000-000004000000}"/>
    <cellStyle name="Normal 3" xfId="6" xr:uid="{00000000-0005-0000-0000-000005000000}"/>
    <cellStyle name="Normal_ต้นทุนขั้น 3 ปี55ตาราง 7-12 เปรียบเทียบปี 53,54(7.2.55)ชุดคณะทำงาน" xfId="7" xr:uid="{00000000-0005-0000-0000-000006000000}"/>
    <cellStyle name="Percent 2" xfId="8" xr:uid="{00000000-0005-0000-0000-000007000000}"/>
    <cellStyle name="เครื่องหมายจุลภาค_ตารางต้นทุน_51ณ16.12.51" xfId="9" xr:uid="{00000000-0005-0000-0000-000008000000}"/>
    <cellStyle name="จุลภาค" xfId="10" builtinId="3"/>
    <cellStyle name="ปกติ" xfId="0" builtinId="0"/>
    <cellStyle name="ปกติ 2" xfId="11" xr:uid="{00000000-0005-0000-0000-00000B000000}"/>
    <cellStyle name="ปกติ 3" xfId="17" xr:uid="{CEE11B9A-0B50-46BB-88ED-3EE696E99004}"/>
    <cellStyle name="ปกติ_ต้นทุนตามศ.ต้นทุนแยกคชจ." xfId="12" xr:uid="{00000000-0005-0000-0000-00000C000000}"/>
    <cellStyle name="ปกติ_ตาราง2" xfId="13" xr:uid="{00000000-0005-0000-0000-00000D000000}"/>
    <cellStyle name="ปกติ_ตารางต้นทุน_51ณ16.12.51" xfId="14" xr:uid="{00000000-0005-0000-0000-00000E000000}"/>
    <cellStyle name="ปกติ_ตารางที่11-12 ณ14.02.53" xfId="15" xr:uid="{00000000-0005-0000-0000-00000F000000}"/>
    <cellStyle name="ปกติ_สิ่งที่ส่งมาด้วย1(ต.1-6)ณ25.01.53" xfId="16" xr:uid="{00000000-0005-0000-0000-00001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85" zoomScaleNormal="85" workbookViewId="0">
      <selection activeCell="B13" sqref="B13"/>
    </sheetView>
  </sheetViews>
  <sheetFormatPr defaultColWidth="9.125" defaultRowHeight="23.25" x14ac:dyDescent="0.5"/>
  <cols>
    <col min="1" max="1" width="7" style="66" customWidth="1"/>
    <col min="2" max="2" width="44.375" style="2" customWidth="1"/>
    <col min="3" max="4" width="20.625" style="2" bestFit="1" customWidth="1"/>
    <col min="5" max="5" width="18.125" style="2" bestFit="1" customWidth="1"/>
    <col min="6" max="6" width="19.875" style="2" bestFit="1" customWidth="1"/>
    <col min="7" max="7" width="7" style="2" customWidth="1"/>
    <col min="8" max="8" width="6.75" style="2" customWidth="1"/>
    <col min="9" max="9" width="42.375" style="2" customWidth="1"/>
    <col min="10" max="11" width="20.625" style="2" bestFit="1" customWidth="1"/>
    <col min="12" max="12" width="15.625" style="2" bestFit="1" customWidth="1"/>
    <col min="13" max="16384" width="9.125" style="2"/>
  </cols>
  <sheetData>
    <row r="1" spans="1:12" x14ac:dyDescent="0.5">
      <c r="A1" s="115" t="s">
        <v>136</v>
      </c>
    </row>
    <row r="2" spans="1:12" x14ac:dyDescent="0.5">
      <c r="J2" s="429"/>
    </row>
    <row r="3" spans="1:12" x14ac:dyDescent="0.5">
      <c r="A3" s="512" t="s">
        <v>48</v>
      </c>
      <c r="B3" s="116" t="s">
        <v>0</v>
      </c>
      <c r="C3" s="116" t="s">
        <v>1</v>
      </c>
      <c r="D3" s="116" t="s">
        <v>2</v>
      </c>
      <c r="E3" s="116" t="s">
        <v>3</v>
      </c>
      <c r="F3" s="116" t="s">
        <v>4</v>
      </c>
      <c r="I3" s="117" t="s">
        <v>137</v>
      </c>
      <c r="J3" s="117"/>
      <c r="K3" s="117"/>
    </row>
    <row r="4" spans="1:12" ht="25.5" x14ac:dyDescent="0.5">
      <c r="A4" s="513"/>
      <c r="B4" s="213" t="s">
        <v>12</v>
      </c>
      <c r="C4" s="214">
        <f>SUM(C5:C12)</f>
        <v>2639046335.4699998</v>
      </c>
      <c r="D4" s="214">
        <f>SUM(D5:D12)</f>
        <v>3159563013.1499996</v>
      </c>
      <c r="E4" s="214">
        <f>SUM(E5:E12)</f>
        <v>110339789.77000001</v>
      </c>
      <c r="F4" s="215">
        <f>SUM(C4:E4)</f>
        <v>5908949138.3899994</v>
      </c>
      <c r="I4" s="118" t="s">
        <v>6</v>
      </c>
      <c r="J4" s="119"/>
      <c r="K4" s="120">
        <f>K5+K7</f>
        <v>5908949137.8900433</v>
      </c>
    </row>
    <row r="5" spans="1:12" x14ac:dyDescent="0.5">
      <c r="A5" s="121">
        <v>1</v>
      </c>
      <c r="B5" s="380" t="s">
        <v>52</v>
      </c>
      <c r="C5" s="372">
        <v>772406574.35000026</v>
      </c>
      <c r="D5" s="372">
        <f>190414866.26+0.5</f>
        <v>190414866.75999999</v>
      </c>
      <c r="E5" s="372">
        <v>101076346.32000001</v>
      </c>
      <c r="F5" s="122">
        <f>SUM(C5:E5)</f>
        <v>1063897787.4300003</v>
      </c>
      <c r="I5" s="117" t="s">
        <v>5</v>
      </c>
      <c r="J5" s="123"/>
      <c r="K5" s="123">
        <v>16228619947.410101</v>
      </c>
    </row>
    <row r="6" spans="1:12" x14ac:dyDescent="0.5">
      <c r="A6" s="121">
        <v>2</v>
      </c>
      <c r="B6" s="380" t="s">
        <v>53</v>
      </c>
      <c r="C6" s="372">
        <v>2839328.33</v>
      </c>
      <c r="D6" s="372">
        <v>14386380.699999999</v>
      </c>
      <c r="E6" s="373">
        <v>0</v>
      </c>
      <c r="F6" s="122">
        <f t="shared" ref="F6:F9" si="0">SUM(C6:E6)</f>
        <v>17225709.030000001</v>
      </c>
      <c r="I6" s="124" t="s">
        <v>138</v>
      </c>
      <c r="J6" s="203">
        <f>SUM(J11:J31)</f>
        <v>0</v>
      </c>
      <c r="K6" s="119"/>
      <c r="L6" s="429"/>
    </row>
    <row r="7" spans="1:12" ht="25.5" x14ac:dyDescent="0.5">
      <c r="A7" s="121">
        <v>3</v>
      </c>
      <c r="B7" s="380" t="s">
        <v>54</v>
      </c>
      <c r="C7" s="372">
        <v>18896295.899999999</v>
      </c>
      <c r="D7" s="372">
        <v>21388760.449999999</v>
      </c>
      <c r="E7" s="373">
        <v>0</v>
      </c>
      <c r="F7" s="122">
        <f t="shared" si="0"/>
        <v>40285056.349999994</v>
      </c>
      <c r="I7" s="124" t="s">
        <v>139</v>
      </c>
      <c r="J7" s="204">
        <f>SUM(K11:K31)</f>
        <v>10319670809.520058</v>
      </c>
      <c r="K7" s="204">
        <f>J6-J7</f>
        <v>-10319670809.520058</v>
      </c>
    </row>
    <row r="8" spans="1:12" ht="25.5" x14ac:dyDescent="0.5">
      <c r="A8" s="121">
        <v>4</v>
      </c>
      <c r="B8" s="380" t="s">
        <v>55</v>
      </c>
      <c r="C8" s="372">
        <v>1713882583.9599998</v>
      </c>
      <c r="D8" s="372">
        <v>1054658472.9999998</v>
      </c>
      <c r="E8" s="374">
        <v>2499.06</v>
      </c>
      <c r="F8" s="122">
        <f t="shared" si="0"/>
        <v>2768543556.0199995</v>
      </c>
      <c r="G8" s="128"/>
      <c r="H8" s="128"/>
      <c r="I8" s="118"/>
      <c r="J8" s="119"/>
      <c r="K8" s="126"/>
    </row>
    <row r="9" spans="1:12" x14ac:dyDescent="0.5">
      <c r="A9" s="121">
        <v>5</v>
      </c>
      <c r="B9" s="380" t="s">
        <v>56</v>
      </c>
      <c r="C9" s="372">
        <v>128856045.41000001</v>
      </c>
      <c r="D9" s="372">
        <v>1878371502.1499996</v>
      </c>
      <c r="E9" s="372">
        <v>9260944.3900000006</v>
      </c>
      <c r="F9" s="122">
        <f t="shared" si="0"/>
        <v>2016488491.9499998</v>
      </c>
      <c r="I9" s="2" t="s">
        <v>515</v>
      </c>
    </row>
    <row r="10" spans="1:12" x14ac:dyDescent="0.5">
      <c r="A10" s="121">
        <v>6</v>
      </c>
      <c r="B10" s="380" t="s">
        <v>513</v>
      </c>
      <c r="C10" s="372">
        <v>0</v>
      </c>
      <c r="D10" s="375">
        <v>0</v>
      </c>
      <c r="E10" s="375">
        <v>0</v>
      </c>
      <c r="F10" s="122">
        <f>SUM(C10:E10)</f>
        <v>0</v>
      </c>
      <c r="I10" s="4" t="s">
        <v>111</v>
      </c>
      <c r="J10" s="4" t="s">
        <v>112</v>
      </c>
      <c r="K10" s="4" t="s">
        <v>113</v>
      </c>
    </row>
    <row r="11" spans="1:12" x14ac:dyDescent="0.5">
      <c r="A11" s="121">
        <v>7</v>
      </c>
      <c r="B11" s="380" t="s">
        <v>57</v>
      </c>
      <c r="C11" s="372">
        <v>0</v>
      </c>
      <c r="D11" s="375">
        <v>0</v>
      </c>
      <c r="E11" s="375">
        <v>0</v>
      </c>
      <c r="F11" s="122">
        <f>SUM(C11:E11)</f>
        <v>0</v>
      </c>
      <c r="I11" s="127" t="s">
        <v>155</v>
      </c>
      <c r="J11" s="127"/>
      <c r="K11" s="232">
        <v>247932566.73000002</v>
      </c>
    </row>
    <row r="12" spans="1:12" x14ac:dyDescent="0.5">
      <c r="A12" s="121">
        <v>8</v>
      </c>
      <c r="B12" s="380" t="s">
        <v>514</v>
      </c>
      <c r="C12" s="375">
        <v>2165507.5199999996</v>
      </c>
      <c r="D12" s="375">
        <v>343030.09</v>
      </c>
      <c r="E12" s="375">
        <v>0</v>
      </c>
      <c r="F12" s="122">
        <f>SUM(C12:E12)</f>
        <v>2508537.6099999994</v>
      </c>
      <c r="I12" s="127" t="s">
        <v>156</v>
      </c>
      <c r="J12" s="127"/>
      <c r="K12" s="232">
        <v>10402.440000000002</v>
      </c>
    </row>
    <row r="13" spans="1:12" ht="25.5" x14ac:dyDescent="0.5">
      <c r="B13" s="124"/>
      <c r="C13" s="125"/>
      <c r="D13" s="125"/>
      <c r="I13" s="127" t="s">
        <v>157</v>
      </c>
      <c r="J13" s="127"/>
      <c r="K13" s="381">
        <v>398522.40000000008</v>
      </c>
    </row>
    <row r="14" spans="1:12" ht="25.5" x14ac:dyDescent="0.5">
      <c r="B14" s="118"/>
      <c r="C14" s="119"/>
      <c r="D14" s="126"/>
      <c r="I14" s="127" t="s">
        <v>158</v>
      </c>
      <c r="J14" s="127"/>
      <c r="K14" s="232">
        <v>11677335.09</v>
      </c>
    </row>
    <row r="15" spans="1:12" x14ac:dyDescent="0.5">
      <c r="I15" s="127" t="s">
        <v>159</v>
      </c>
      <c r="J15" s="127"/>
      <c r="K15" s="232">
        <v>3390004</v>
      </c>
    </row>
    <row r="16" spans="1:12" x14ac:dyDescent="0.5">
      <c r="F16" s="429"/>
      <c r="I16" s="127" t="s">
        <v>160</v>
      </c>
      <c r="J16" s="127"/>
      <c r="K16" s="232">
        <v>3111713</v>
      </c>
    </row>
    <row r="17" spans="9:11" x14ac:dyDescent="0.5">
      <c r="I17" s="127" t="s">
        <v>161</v>
      </c>
      <c r="J17" s="127"/>
      <c r="K17" s="232">
        <v>15165798.9</v>
      </c>
    </row>
    <row r="18" spans="9:11" x14ac:dyDescent="0.5">
      <c r="I18" s="127" t="s">
        <v>162</v>
      </c>
      <c r="J18" s="127"/>
      <c r="K18" s="232">
        <v>583682.55000000005</v>
      </c>
    </row>
    <row r="19" spans="9:11" x14ac:dyDescent="0.5">
      <c r="I19" s="127" t="s">
        <v>163</v>
      </c>
      <c r="J19" s="127"/>
      <c r="K19" s="232">
        <v>48112301.779999994</v>
      </c>
    </row>
    <row r="20" spans="9:11" x14ac:dyDescent="0.5">
      <c r="I20" s="127" t="s">
        <v>164</v>
      </c>
      <c r="J20" s="127"/>
      <c r="K20" s="232">
        <v>318830</v>
      </c>
    </row>
    <row r="21" spans="9:11" x14ac:dyDescent="0.5">
      <c r="I21" s="127" t="s">
        <v>165</v>
      </c>
      <c r="J21" s="127"/>
      <c r="K21" s="232">
        <v>33551940.879999999</v>
      </c>
    </row>
    <row r="22" spans="9:11" x14ac:dyDescent="0.5">
      <c r="I22" s="127" t="s">
        <v>166</v>
      </c>
      <c r="J22" s="127"/>
      <c r="K22" s="232">
        <v>12361737.519999992</v>
      </c>
    </row>
    <row r="23" spans="9:11" x14ac:dyDescent="0.5">
      <c r="I23" s="127" t="s">
        <v>167</v>
      </c>
      <c r="J23" s="127"/>
      <c r="K23" s="232">
        <v>902860</v>
      </c>
    </row>
    <row r="24" spans="9:11" x14ac:dyDescent="0.5">
      <c r="I24" s="127" t="s">
        <v>168</v>
      </c>
      <c r="J24" s="127"/>
      <c r="K24" s="232">
        <v>728014.59</v>
      </c>
    </row>
    <row r="25" spans="9:11" x14ac:dyDescent="0.5">
      <c r="I25" s="127" t="s">
        <v>169</v>
      </c>
      <c r="J25" s="127"/>
      <c r="K25" s="232">
        <v>1773825.5999999994</v>
      </c>
    </row>
    <row r="26" spans="9:11" x14ac:dyDescent="0.5">
      <c r="I26" s="127" t="s">
        <v>170</v>
      </c>
      <c r="J26" s="127"/>
      <c r="K26" s="232">
        <v>917645986.69001937</v>
      </c>
    </row>
    <row r="27" spans="9:11" x14ac:dyDescent="0.5">
      <c r="I27" s="127" t="s">
        <v>171</v>
      </c>
      <c r="J27" s="127"/>
      <c r="K27" s="232">
        <v>7662814014.0000362</v>
      </c>
    </row>
    <row r="28" spans="9:11" x14ac:dyDescent="0.5">
      <c r="I28" s="127" t="s">
        <v>172</v>
      </c>
      <c r="J28" s="127"/>
      <c r="K28" s="232">
        <v>836630790.54000509</v>
      </c>
    </row>
    <row r="29" spans="9:11" x14ac:dyDescent="0.5">
      <c r="I29" s="127" t="s">
        <v>173</v>
      </c>
      <c r="J29" s="127"/>
      <c r="K29" s="232">
        <v>998353.63</v>
      </c>
    </row>
    <row r="30" spans="9:11" x14ac:dyDescent="0.5">
      <c r="I30" s="127" t="s">
        <v>174</v>
      </c>
      <c r="J30" s="127"/>
      <c r="K30" s="232">
        <v>7560593.7199999988</v>
      </c>
    </row>
    <row r="31" spans="9:11" x14ac:dyDescent="0.5">
      <c r="I31" s="127" t="s">
        <v>175</v>
      </c>
      <c r="J31" s="127"/>
      <c r="K31" s="232">
        <v>514001535.45999998</v>
      </c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C41" sqref="C41"/>
    </sheetView>
  </sheetViews>
  <sheetFormatPr defaultColWidth="9.125" defaultRowHeight="23.25" x14ac:dyDescent="0.5"/>
  <cols>
    <col min="1" max="1" width="8.625" style="2" customWidth="1"/>
    <col min="2" max="2" width="61.875" style="2" bestFit="1" customWidth="1"/>
    <col min="3" max="3" width="80" style="2" customWidth="1"/>
    <col min="4" max="7" width="9.125" style="2"/>
    <col min="8" max="11" width="9.125" style="2" customWidth="1"/>
    <col min="12" max="16384" width="9.125" style="2"/>
  </cols>
  <sheetData>
    <row r="1" spans="1:11" x14ac:dyDescent="0.5">
      <c r="A1" s="28" t="s">
        <v>133</v>
      </c>
    </row>
    <row r="2" spans="1:11" x14ac:dyDescent="0.5">
      <c r="A2" s="2" t="s">
        <v>146</v>
      </c>
    </row>
    <row r="3" spans="1:11" x14ac:dyDescent="0.5">
      <c r="A3" s="134" t="s">
        <v>48</v>
      </c>
      <c r="B3" s="134" t="s">
        <v>37</v>
      </c>
      <c r="C3" s="134" t="s">
        <v>45</v>
      </c>
    </row>
    <row r="4" spans="1:11" ht="46.5" x14ac:dyDescent="0.5">
      <c r="A4" s="133">
        <v>1</v>
      </c>
      <c r="B4" s="42" t="s">
        <v>451</v>
      </c>
      <c r="C4" s="30" t="s">
        <v>697</v>
      </c>
      <c r="D4" s="35"/>
      <c r="E4" s="35"/>
      <c r="F4" s="35"/>
      <c r="G4" s="35"/>
      <c r="H4" s="35"/>
      <c r="I4" s="35"/>
      <c r="J4" s="35"/>
      <c r="K4" s="35"/>
    </row>
    <row r="5" spans="1:11" ht="46.5" x14ac:dyDescent="0.5">
      <c r="A5" s="133">
        <v>2</v>
      </c>
      <c r="B5" s="42" t="s">
        <v>452</v>
      </c>
      <c r="C5" s="30" t="s">
        <v>698</v>
      </c>
      <c r="D5" s="35"/>
      <c r="E5" s="35"/>
      <c r="F5" s="35"/>
      <c r="G5" s="35"/>
      <c r="H5" s="35"/>
      <c r="I5" s="35"/>
      <c r="J5" s="35"/>
      <c r="K5" s="35"/>
    </row>
    <row r="6" spans="1:11" ht="46.5" x14ac:dyDescent="0.5">
      <c r="A6" s="133">
        <v>3</v>
      </c>
      <c r="B6" s="323" t="s">
        <v>453</v>
      </c>
      <c r="C6" s="259" t="s">
        <v>699</v>
      </c>
    </row>
    <row r="7" spans="1:11" ht="46.5" x14ac:dyDescent="0.5">
      <c r="A7" s="133">
        <v>4</v>
      </c>
      <c r="B7" s="323" t="s">
        <v>454</v>
      </c>
      <c r="C7" s="259" t="s">
        <v>700</v>
      </c>
    </row>
    <row r="8" spans="1:11" ht="46.5" x14ac:dyDescent="0.5">
      <c r="A8" s="133">
        <v>6</v>
      </c>
      <c r="B8" s="323" t="s">
        <v>456</v>
      </c>
      <c r="C8" s="259" t="s">
        <v>701</v>
      </c>
    </row>
    <row r="9" spans="1:11" ht="46.5" x14ac:dyDescent="0.5">
      <c r="A9" s="133">
        <v>7</v>
      </c>
      <c r="B9" s="323" t="s">
        <v>457</v>
      </c>
      <c r="C9" s="259" t="s">
        <v>702</v>
      </c>
    </row>
    <row r="10" spans="1:11" ht="46.5" x14ac:dyDescent="0.5">
      <c r="A10" s="133">
        <v>8</v>
      </c>
      <c r="B10" s="323" t="s">
        <v>458</v>
      </c>
      <c r="C10" s="259" t="s">
        <v>703</v>
      </c>
    </row>
    <row r="11" spans="1:11" ht="46.5" x14ac:dyDescent="0.5">
      <c r="A11" s="494">
        <v>10</v>
      </c>
      <c r="B11" s="323" t="s">
        <v>460</v>
      </c>
      <c r="C11" s="259" t="s">
        <v>704</v>
      </c>
    </row>
    <row r="12" spans="1:11" ht="46.5" x14ac:dyDescent="0.5">
      <c r="A12" s="133">
        <v>12</v>
      </c>
      <c r="B12" s="323" t="s">
        <v>462</v>
      </c>
      <c r="C12" s="259" t="s">
        <v>705</v>
      </c>
    </row>
    <row r="13" spans="1:11" ht="46.5" x14ac:dyDescent="0.5">
      <c r="A13" s="133">
        <v>13</v>
      </c>
      <c r="B13" s="323" t="s">
        <v>463</v>
      </c>
      <c r="C13" s="259" t="s">
        <v>706</v>
      </c>
    </row>
    <row r="14" spans="1:11" ht="46.5" x14ac:dyDescent="0.5">
      <c r="A14" s="133">
        <v>14</v>
      </c>
      <c r="B14" s="323" t="s">
        <v>464</v>
      </c>
      <c r="C14" s="259" t="s">
        <v>707</v>
      </c>
    </row>
    <row r="15" spans="1:11" ht="46.5" x14ac:dyDescent="0.5">
      <c r="A15" s="133">
        <v>15</v>
      </c>
      <c r="B15" s="323" t="s">
        <v>465</v>
      </c>
      <c r="C15" s="259" t="s">
        <v>708</v>
      </c>
    </row>
    <row r="16" spans="1:11" ht="46.5" x14ac:dyDescent="0.5">
      <c r="A16" s="133">
        <v>17</v>
      </c>
      <c r="B16" s="323" t="s">
        <v>307</v>
      </c>
      <c r="C16" s="259" t="s">
        <v>709</v>
      </c>
    </row>
    <row r="17" spans="1:3" ht="46.5" x14ac:dyDescent="0.5">
      <c r="A17" s="133">
        <v>18</v>
      </c>
      <c r="B17" s="323" t="s">
        <v>467</v>
      </c>
      <c r="C17" s="259" t="s">
        <v>710</v>
      </c>
    </row>
    <row r="18" spans="1:3" ht="46.5" x14ac:dyDescent="0.5">
      <c r="A18" s="133">
        <v>20</v>
      </c>
      <c r="B18" s="323" t="s">
        <v>469</v>
      </c>
      <c r="C18" s="259" t="s">
        <v>711</v>
      </c>
    </row>
    <row r="19" spans="1:3" ht="46.5" x14ac:dyDescent="0.5">
      <c r="A19" s="133">
        <v>21</v>
      </c>
      <c r="B19" s="323" t="s">
        <v>470</v>
      </c>
      <c r="C19" s="259" t="s">
        <v>712</v>
      </c>
    </row>
    <row r="20" spans="1:3" ht="46.5" x14ac:dyDescent="0.5">
      <c r="A20" s="133">
        <v>23</v>
      </c>
      <c r="B20" s="323" t="s">
        <v>472</v>
      </c>
      <c r="C20" s="259" t="s">
        <v>713</v>
      </c>
    </row>
    <row r="21" spans="1:3" ht="46.5" x14ac:dyDescent="0.5">
      <c r="A21" s="133">
        <v>24</v>
      </c>
      <c r="B21" s="323" t="s">
        <v>473</v>
      </c>
      <c r="C21" s="259" t="s">
        <v>714</v>
      </c>
    </row>
    <row r="22" spans="1:3" ht="46.5" x14ac:dyDescent="0.5">
      <c r="A22" s="133">
        <v>25</v>
      </c>
      <c r="B22" s="323" t="s">
        <v>474</v>
      </c>
      <c r="C22" s="259" t="s">
        <v>715</v>
      </c>
    </row>
    <row r="23" spans="1:3" ht="46.5" x14ac:dyDescent="0.5">
      <c r="A23" s="133">
        <v>26</v>
      </c>
      <c r="B23" s="323" t="s">
        <v>475</v>
      </c>
      <c r="C23" s="259" t="s">
        <v>716</v>
      </c>
    </row>
    <row r="24" spans="1:3" ht="46.5" x14ac:dyDescent="0.5">
      <c r="A24" s="133">
        <v>29</v>
      </c>
      <c r="B24" s="323" t="s">
        <v>477</v>
      </c>
      <c r="C24" s="259" t="s">
        <v>717</v>
      </c>
    </row>
    <row r="25" spans="1:3" ht="46.5" x14ac:dyDescent="0.5">
      <c r="A25" s="133">
        <v>31</v>
      </c>
      <c r="B25" s="323" t="s">
        <v>479</v>
      </c>
      <c r="C25" s="259" t="s">
        <v>718</v>
      </c>
    </row>
    <row r="26" spans="1:3" ht="46.5" x14ac:dyDescent="0.5">
      <c r="A26" s="133">
        <v>33</v>
      </c>
      <c r="B26" s="323" t="s">
        <v>481</v>
      </c>
      <c r="C26" s="259" t="s">
        <v>719</v>
      </c>
    </row>
    <row r="27" spans="1:3" ht="46.5" x14ac:dyDescent="0.5">
      <c r="A27" s="133">
        <v>34</v>
      </c>
      <c r="B27" s="323" t="s">
        <v>482</v>
      </c>
      <c r="C27" s="259" t="s">
        <v>720</v>
      </c>
    </row>
    <row r="28" spans="1:3" ht="46.5" x14ac:dyDescent="0.5">
      <c r="A28" s="494">
        <v>35</v>
      </c>
      <c r="B28" s="323" t="s">
        <v>483</v>
      </c>
      <c r="C28" s="259" t="s">
        <v>721</v>
      </c>
    </row>
    <row r="29" spans="1:3" ht="46.5" x14ac:dyDescent="0.5">
      <c r="A29" s="133">
        <v>36</v>
      </c>
      <c r="B29" s="323" t="s">
        <v>484</v>
      </c>
      <c r="C29" s="259" t="s">
        <v>722</v>
      </c>
    </row>
    <row r="30" spans="1:3" ht="46.5" x14ac:dyDescent="0.5">
      <c r="A30" s="133">
        <v>37</v>
      </c>
      <c r="B30" s="323" t="s">
        <v>485</v>
      </c>
      <c r="C30" s="259" t="s">
        <v>723</v>
      </c>
    </row>
    <row r="31" spans="1:3" ht="46.5" x14ac:dyDescent="0.5">
      <c r="A31" s="133">
        <v>38</v>
      </c>
      <c r="B31" s="323" t="s">
        <v>486</v>
      </c>
      <c r="C31" s="259" t="s">
        <v>724</v>
      </c>
    </row>
    <row r="32" spans="1:3" ht="46.5" x14ac:dyDescent="0.5">
      <c r="A32" s="133">
        <v>39</v>
      </c>
      <c r="B32" s="323" t="s">
        <v>487</v>
      </c>
      <c r="C32" s="259" t="s">
        <v>725</v>
      </c>
    </row>
    <row r="33" spans="1:3" ht="46.5" x14ac:dyDescent="0.5">
      <c r="A33" s="133">
        <v>43</v>
      </c>
      <c r="B33" s="323" t="s">
        <v>491</v>
      </c>
      <c r="C33" s="259" t="s">
        <v>726</v>
      </c>
    </row>
    <row r="34" spans="1:3" ht="46.5" x14ac:dyDescent="0.5">
      <c r="A34" s="133">
        <v>44</v>
      </c>
      <c r="B34" s="323" t="s">
        <v>492</v>
      </c>
      <c r="C34" s="259" t="s">
        <v>727</v>
      </c>
    </row>
    <row r="35" spans="1:3" ht="46.5" x14ac:dyDescent="0.5">
      <c r="A35" s="133">
        <v>45</v>
      </c>
      <c r="B35" s="323" t="s">
        <v>493</v>
      </c>
      <c r="C35" s="259" t="s">
        <v>728</v>
      </c>
    </row>
    <row r="36" spans="1:3" ht="46.5" x14ac:dyDescent="0.5">
      <c r="A36" s="133">
        <v>46</v>
      </c>
      <c r="B36" s="323" t="s">
        <v>494</v>
      </c>
      <c r="C36" s="259" t="s">
        <v>729</v>
      </c>
    </row>
    <row r="37" spans="1:3" ht="46.5" x14ac:dyDescent="0.5">
      <c r="A37" s="133">
        <v>47</v>
      </c>
      <c r="B37" s="323" t="s">
        <v>495</v>
      </c>
      <c r="C37" s="259" t="s">
        <v>730</v>
      </c>
    </row>
    <row r="38" spans="1:3" ht="46.5" x14ac:dyDescent="0.5">
      <c r="A38" s="133">
        <v>48</v>
      </c>
      <c r="B38" s="323" t="s">
        <v>496</v>
      </c>
      <c r="C38" s="259" t="s">
        <v>731</v>
      </c>
    </row>
    <row r="39" spans="1:3" ht="46.5" x14ac:dyDescent="0.5">
      <c r="A39" s="133">
        <v>50</v>
      </c>
      <c r="B39" s="323" t="s">
        <v>498</v>
      </c>
      <c r="C39" s="259" t="s">
        <v>732</v>
      </c>
    </row>
    <row r="40" spans="1:3" ht="46.5" x14ac:dyDescent="0.5">
      <c r="A40" s="133">
        <v>51</v>
      </c>
      <c r="B40" s="323" t="s">
        <v>499</v>
      </c>
      <c r="C40" s="259" t="s">
        <v>733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9"/>
  <sheetViews>
    <sheetView zoomScale="85" zoomScaleNormal="85" workbookViewId="0">
      <selection activeCell="B3" sqref="B3:B4"/>
    </sheetView>
  </sheetViews>
  <sheetFormatPr defaultColWidth="9.125" defaultRowHeight="23.25" x14ac:dyDescent="0.5"/>
  <cols>
    <col min="1" max="1" width="9.25" style="2" bestFit="1" customWidth="1"/>
    <col min="2" max="2" width="45.25" style="2" customWidth="1"/>
    <col min="3" max="4" width="18.75" style="2" bestFit="1" customWidth="1"/>
    <col min="5" max="6" width="16.875" style="2" bestFit="1" customWidth="1"/>
    <col min="7" max="7" width="18.75" style="2" bestFit="1" customWidth="1"/>
    <col min="8" max="8" width="14.125" style="2" bestFit="1" customWidth="1"/>
    <col min="9" max="9" width="8.875" style="150" bestFit="1" customWidth="1"/>
    <col min="10" max="10" width="12.375" style="150" bestFit="1" customWidth="1"/>
    <col min="11" max="11" width="44.75" style="2" bestFit="1" customWidth="1"/>
    <col min="12" max="13" width="18.75" style="2" bestFit="1" customWidth="1"/>
    <col min="14" max="15" width="16.875" style="2" bestFit="1" customWidth="1"/>
    <col min="16" max="16" width="18.75" style="2" bestFit="1" customWidth="1"/>
    <col min="17" max="17" width="14.125" style="2" bestFit="1" customWidth="1"/>
    <col min="18" max="18" width="9.125" style="150"/>
    <col min="19" max="19" width="14.75" style="150" bestFit="1" customWidth="1"/>
    <col min="20" max="22" width="14.25" style="150" customWidth="1"/>
    <col min="23" max="16384" width="9.125" style="2"/>
  </cols>
  <sheetData>
    <row r="1" spans="1:22" x14ac:dyDescent="0.5">
      <c r="A1" s="43" t="s">
        <v>132</v>
      </c>
      <c r="C1" s="385"/>
      <c r="D1" s="385"/>
      <c r="E1" s="385"/>
      <c r="F1" s="385"/>
    </row>
    <row r="2" spans="1:22" ht="24" thickBot="1" x14ac:dyDescent="0.55000000000000004">
      <c r="C2" s="429"/>
      <c r="D2" s="429"/>
      <c r="E2" s="429"/>
      <c r="F2" s="429"/>
      <c r="J2" s="172"/>
      <c r="K2" s="130"/>
      <c r="S2" s="172"/>
      <c r="V2" s="172" t="s">
        <v>26</v>
      </c>
    </row>
    <row r="3" spans="1:22" ht="24" thickBot="1" x14ac:dyDescent="0.55000000000000004">
      <c r="A3" s="528" t="s">
        <v>48</v>
      </c>
      <c r="B3" s="543" t="s">
        <v>144</v>
      </c>
      <c r="C3" s="529" t="s">
        <v>512</v>
      </c>
      <c r="D3" s="529"/>
      <c r="E3" s="529"/>
      <c r="F3" s="529"/>
      <c r="G3" s="529"/>
      <c r="H3" s="529"/>
      <c r="I3" s="529"/>
      <c r="J3" s="530"/>
      <c r="K3" s="545" t="s">
        <v>38</v>
      </c>
      <c r="L3" s="529" t="s">
        <v>527</v>
      </c>
      <c r="M3" s="529"/>
      <c r="N3" s="529"/>
      <c r="O3" s="529"/>
      <c r="P3" s="529"/>
      <c r="Q3" s="529"/>
      <c r="R3" s="529"/>
      <c r="S3" s="530"/>
      <c r="T3" s="529" t="s">
        <v>7</v>
      </c>
      <c r="U3" s="529"/>
      <c r="V3" s="530"/>
    </row>
    <row r="4" spans="1:22" ht="47.25" thickBot="1" x14ac:dyDescent="0.55000000000000004">
      <c r="A4" s="528"/>
      <c r="B4" s="544"/>
      <c r="C4" s="47" t="s">
        <v>64</v>
      </c>
      <c r="D4" s="48" t="s">
        <v>65</v>
      </c>
      <c r="E4" s="48" t="s">
        <v>66</v>
      </c>
      <c r="F4" s="48" t="s">
        <v>67</v>
      </c>
      <c r="G4" s="48" t="s">
        <v>63</v>
      </c>
      <c r="H4" s="49" t="s">
        <v>68</v>
      </c>
      <c r="I4" s="50" t="s">
        <v>69</v>
      </c>
      <c r="J4" s="51" t="s">
        <v>70</v>
      </c>
      <c r="K4" s="546"/>
      <c r="L4" s="47" t="s">
        <v>9</v>
      </c>
      <c r="M4" s="48" t="s">
        <v>10</v>
      </c>
      <c r="N4" s="48" t="s">
        <v>3</v>
      </c>
      <c r="O4" s="48" t="s">
        <v>11</v>
      </c>
      <c r="P4" s="48" t="s">
        <v>12</v>
      </c>
      <c r="Q4" s="49" t="s">
        <v>13</v>
      </c>
      <c r="R4" s="50" t="s">
        <v>14</v>
      </c>
      <c r="S4" s="51" t="s">
        <v>39</v>
      </c>
      <c r="T4" s="48" t="s">
        <v>71</v>
      </c>
      <c r="U4" s="50" t="s">
        <v>153</v>
      </c>
      <c r="V4" s="51" t="s">
        <v>47</v>
      </c>
    </row>
    <row r="5" spans="1:22" ht="24" thickBot="1" x14ac:dyDescent="0.55000000000000004">
      <c r="A5" s="54"/>
      <c r="B5" s="61" t="s">
        <v>63</v>
      </c>
      <c r="C5" s="173">
        <f>SUM(C6:C2000)</f>
        <v>3498438667.7299991</v>
      </c>
      <c r="D5" s="173">
        <f>SUM(D6:D2000)</f>
        <v>317045546.80000001</v>
      </c>
      <c r="E5" s="173">
        <f>SUM(E6:E2000)</f>
        <v>175561540.45999998</v>
      </c>
      <c r="F5" s="173">
        <f>SUM(F6:F2000)</f>
        <v>2363092041.2200003</v>
      </c>
      <c r="G5" s="173">
        <f>SUM(G6:G2000)</f>
        <v>6354137796.2099991</v>
      </c>
      <c r="H5" s="174"/>
      <c r="I5" s="175"/>
      <c r="J5" s="176"/>
      <c r="K5" s="61" t="s">
        <v>12</v>
      </c>
      <c r="L5" s="173">
        <f>SUM(L6:L2000)</f>
        <v>2510190290.0599971</v>
      </c>
      <c r="M5" s="173">
        <f>SUM(M6:M2000)</f>
        <v>1281191511.000001</v>
      </c>
      <c r="N5" s="173">
        <f>SUM(N6:N2000)</f>
        <v>101078845.38</v>
      </c>
      <c r="O5" s="173">
        <f>SUM(O6:O2000)</f>
        <v>2016488491.9500008</v>
      </c>
      <c r="P5" s="173">
        <f>SUM(P6:P2000)</f>
        <v>5908949138.3899994</v>
      </c>
      <c r="Q5" s="174"/>
      <c r="R5" s="175"/>
      <c r="S5" s="176"/>
      <c r="T5" s="185"/>
      <c r="U5" s="186"/>
      <c r="V5" s="187"/>
    </row>
    <row r="6" spans="1:22" ht="24" thickTop="1" x14ac:dyDescent="0.5">
      <c r="A6" s="54">
        <v>1</v>
      </c>
      <c r="B6" s="55" t="s">
        <v>459</v>
      </c>
      <c r="C6" s="58">
        <v>2145062049.8195434</v>
      </c>
      <c r="D6" s="58">
        <v>76150783.991929203</v>
      </c>
      <c r="E6" s="58">
        <v>105254929.5669609</v>
      </c>
      <c r="F6" s="58">
        <v>1453855620.1144099</v>
      </c>
      <c r="G6" s="56">
        <f>SUM(C6:F6)</f>
        <v>3780323383.4928432</v>
      </c>
      <c r="H6" s="57">
        <v>7047.57</v>
      </c>
      <c r="I6" s="211" t="s">
        <v>15</v>
      </c>
      <c r="J6" s="458">
        <f>G6/H6/1000000</f>
        <v>0.53640096990776154</v>
      </c>
      <c r="K6" s="333" t="s">
        <v>459</v>
      </c>
      <c r="L6" s="338">
        <v>1718990987.6496034</v>
      </c>
      <c r="M6" s="338">
        <v>811287519.39571202</v>
      </c>
      <c r="N6" s="338">
        <v>64734116.861567453</v>
      </c>
      <c r="O6" s="338">
        <v>1236145805.2578919</v>
      </c>
      <c r="P6" s="339">
        <f>SUM(L6:O6)</f>
        <v>3831158429.1647749</v>
      </c>
      <c r="Q6" s="340">
        <v>8156.4</v>
      </c>
      <c r="R6" s="341" t="s">
        <v>15</v>
      </c>
      <c r="S6" s="457">
        <f>P6/Q6/1000000</f>
        <v>0.46971193531028088</v>
      </c>
      <c r="T6" s="181">
        <f t="shared" ref="T6:U8" si="0">IF(G6=0,0,(P6-G6)/G6)*100</f>
        <v>1.3447274350630427</v>
      </c>
      <c r="U6" s="188">
        <f t="shared" si="0"/>
        <v>15.733508145360741</v>
      </c>
      <c r="V6" s="182">
        <f>IF(J6=0,0,(S6-J6)/J6)*100</f>
        <v>-12.432683447412179</v>
      </c>
    </row>
    <row r="7" spans="1:22" x14ac:dyDescent="0.5">
      <c r="A7" s="54">
        <v>2</v>
      </c>
      <c r="B7" s="333" t="s">
        <v>508</v>
      </c>
      <c r="C7" s="335">
        <v>564709357.01901317</v>
      </c>
      <c r="D7" s="335">
        <v>817189.64081201004</v>
      </c>
      <c r="E7" s="335">
        <v>24520293.397376228</v>
      </c>
      <c r="F7" s="335">
        <v>211633263.58974046</v>
      </c>
      <c r="G7" s="336">
        <f>SUM(C7:F7)</f>
        <v>801680103.6469419</v>
      </c>
      <c r="H7" s="79">
        <v>2578.431</v>
      </c>
      <c r="I7" s="337" t="s">
        <v>435</v>
      </c>
      <c r="J7" s="459">
        <f>G7/H7/1000000</f>
        <v>0.31091780375233696</v>
      </c>
      <c r="K7" s="333" t="s">
        <v>503</v>
      </c>
      <c r="L7" s="59">
        <v>315032103.21743786</v>
      </c>
      <c r="M7" s="59">
        <v>83326805.177818999</v>
      </c>
      <c r="N7" s="59">
        <v>16444276.117181957</v>
      </c>
      <c r="O7" s="59">
        <v>182619143.64426509</v>
      </c>
      <c r="P7" s="56">
        <f>SUM(L7:O7)</f>
        <v>597422328.15670395</v>
      </c>
      <c r="Q7" s="342">
        <v>2640.39</v>
      </c>
      <c r="R7" s="211" t="s">
        <v>435</v>
      </c>
      <c r="S7" s="457">
        <f>P7/Q7/1000000</f>
        <v>0.22626291122020004</v>
      </c>
      <c r="T7" s="181">
        <f t="shared" si="0"/>
        <v>-25.47871333728305</v>
      </c>
      <c r="U7" s="188">
        <f t="shared" si="0"/>
        <v>2.4029729707717533</v>
      </c>
      <c r="V7" s="182">
        <f>IF(J7=0,0,(S7-J7)/J7)*100</f>
        <v>-27.227418793800943</v>
      </c>
    </row>
    <row r="8" spans="1:22" x14ac:dyDescent="0.5">
      <c r="A8" s="324">
        <v>3</v>
      </c>
      <c r="B8" s="334" t="s">
        <v>504</v>
      </c>
      <c r="C8" s="266">
        <v>132235647.93009183</v>
      </c>
      <c r="D8" s="266">
        <v>206337658.232463</v>
      </c>
      <c r="E8" s="266">
        <v>4620718.5653383331</v>
      </c>
      <c r="F8" s="266">
        <v>138174887.93429026</v>
      </c>
      <c r="G8" s="267">
        <f>SUM(C8:F8)</f>
        <v>481368912.6621834</v>
      </c>
      <c r="H8" s="268">
        <v>9375</v>
      </c>
      <c r="I8" s="269" t="s">
        <v>434</v>
      </c>
      <c r="J8" s="325">
        <f>G8/H8</f>
        <v>51346.017350632894</v>
      </c>
      <c r="K8" s="334" t="s">
        <v>504</v>
      </c>
      <c r="L8" s="266">
        <v>81648057.557112753</v>
      </c>
      <c r="M8" s="266">
        <v>73279523.64360401</v>
      </c>
      <c r="N8" s="266">
        <v>3020078.0714637116</v>
      </c>
      <c r="O8" s="266">
        <v>122995123.24174829</v>
      </c>
      <c r="P8" s="267">
        <f>SUM(L8:O8)</f>
        <v>280942782.51392877</v>
      </c>
      <c r="Q8" s="268">
        <v>12690</v>
      </c>
      <c r="R8" s="269" t="s">
        <v>434</v>
      </c>
      <c r="S8" s="326">
        <f>P8/Q8</f>
        <v>22138.911151609831</v>
      </c>
      <c r="T8" s="327">
        <f t="shared" si="0"/>
        <v>-41.636700018663298</v>
      </c>
      <c r="U8" s="328">
        <f t="shared" si="0"/>
        <v>35.36</v>
      </c>
      <c r="V8" s="329">
        <f>IF(J8=0,0,(S8-J8)/J8)*100</f>
        <v>-56.882904860123595</v>
      </c>
    </row>
    <row r="9" spans="1:22" x14ac:dyDescent="0.5">
      <c r="A9" s="330">
        <v>4</v>
      </c>
      <c r="B9" s="262" t="s">
        <v>505</v>
      </c>
      <c r="C9" s="249">
        <v>656431612.96135092</v>
      </c>
      <c r="D9" s="249">
        <v>33739914.934795775</v>
      </c>
      <c r="E9" s="249">
        <v>41165598.93032454</v>
      </c>
      <c r="F9" s="249">
        <v>559428269.58155966</v>
      </c>
      <c r="G9" s="263">
        <f>SUM(C9:F9)</f>
        <v>1290765396.408031</v>
      </c>
      <c r="H9" s="249">
        <v>33.79</v>
      </c>
      <c r="I9" s="250" t="s">
        <v>506</v>
      </c>
      <c r="J9" s="325">
        <f>G9/H9/1000000</f>
        <v>38.199627002309292</v>
      </c>
      <c r="K9" s="262" t="s">
        <v>505</v>
      </c>
      <c r="L9" s="249">
        <v>394519141.6358434</v>
      </c>
      <c r="M9" s="249">
        <v>313297662.78286594</v>
      </c>
      <c r="N9" s="249">
        <v>16880374.329786859</v>
      </c>
      <c r="O9" s="249">
        <v>474728419.80609542</v>
      </c>
      <c r="P9" s="263">
        <f>SUM(L9:O9)</f>
        <v>1199425598.5545917</v>
      </c>
      <c r="Q9" s="249">
        <v>11.98</v>
      </c>
      <c r="R9" s="250" t="s">
        <v>506</v>
      </c>
      <c r="S9" s="331">
        <f>P9/Q9/1000000</f>
        <v>100.11899820989913</v>
      </c>
      <c r="T9" s="264">
        <f>IF(G9=0,0,(P9-G9)/G9)*100</f>
        <v>-7.076405837003505</v>
      </c>
      <c r="U9" s="332">
        <f>IF(H9=0,0,(Q9-H9)/H9)*100</f>
        <v>-64.545723586860021</v>
      </c>
      <c r="V9" s="265">
        <f>IF(J9=0,0,(S9-J9)/J9)*100</f>
        <v>162.09417752651513</v>
      </c>
    </row>
  </sheetData>
  <mergeCells count="6">
    <mergeCell ref="L3:S3"/>
    <mergeCell ref="T3:V3"/>
    <mergeCell ref="A3:A4"/>
    <mergeCell ref="C3:J3"/>
    <mergeCell ref="B3:B4"/>
    <mergeCell ref="K3:K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workbookViewId="0">
      <selection activeCell="B3" sqref="B3"/>
    </sheetView>
  </sheetViews>
  <sheetFormatPr defaultColWidth="9.125" defaultRowHeight="23.25" x14ac:dyDescent="0.5"/>
  <cols>
    <col min="1" max="1" width="9.625" style="2" customWidth="1"/>
    <col min="2" max="2" width="50.125" style="2" customWidth="1"/>
    <col min="3" max="3" width="82.375" style="2" customWidth="1"/>
    <col min="4" max="16384" width="9.125" style="2"/>
  </cols>
  <sheetData>
    <row r="1" spans="1:3" x14ac:dyDescent="0.5">
      <c r="A1" s="28" t="s">
        <v>131</v>
      </c>
    </row>
    <row r="2" spans="1:3" x14ac:dyDescent="0.5">
      <c r="A2" s="2" t="s">
        <v>147</v>
      </c>
    </row>
    <row r="3" spans="1:3" s="460" customFormat="1" x14ac:dyDescent="0.2">
      <c r="A3" s="456" t="s">
        <v>48</v>
      </c>
      <c r="B3" s="456" t="s">
        <v>38</v>
      </c>
      <c r="C3" s="456" t="s">
        <v>45</v>
      </c>
    </row>
    <row r="4" spans="1:3" ht="69.75" x14ac:dyDescent="0.5">
      <c r="A4" s="551">
        <v>2</v>
      </c>
      <c r="B4" s="547" t="s">
        <v>503</v>
      </c>
      <c r="C4" s="345" t="s">
        <v>734</v>
      </c>
    </row>
    <row r="5" spans="1:3" x14ac:dyDescent="0.5">
      <c r="A5" s="551"/>
      <c r="B5" s="548"/>
      <c r="C5" s="343" t="s">
        <v>532</v>
      </c>
    </row>
    <row r="6" spans="1:3" x14ac:dyDescent="0.5">
      <c r="A6" s="551"/>
      <c r="B6" s="548"/>
      <c r="C6" s="343" t="s">
        <v>533</v>
      </c>
    </row>
    <row r="7" spans="1:3" x14ac:dyDescent="0.5">
      <c r="A7" s="551"/>
      <c r="B7" s="548"/>
      <c r="C7" s="343" t="s">
        <v>534</v>
      </c>
    </row>
    <row r="8" spans="1:3" x14ac:dyDescent="0.5">
      <c r="A8" s="551"/>
      <c r="B8" s="548"/>
      <c r="C8" s="343" t="s">
        <v>535</v>
      </c>
    </row>
    <row r="9" spans="1:3" x14ac:dyDescent="0.5">
      <c r="A9" s="551"/>
      <c r="B9" s="548"/>
      <c r="C9" s="343" t="s">
        <v>536</v>
      </c>
    </row>
    <row r="10" spans="1:3" x14ac:dyDescent="0.5">
      <c r="A10" s="551"/>
      <c r="B10" s="548"/>
      <c r="C10" s="343" t="s">
        <v>537</v>
      </c>
    </row>
    <row r="11" spans="1:3" x14ac:dyDescent="0.5">
      <c r="A11" s="551"/>
      <c r="B11" s="548"/>
      <c r="C11" s="343" t="s">
        <v>538</v>
      </c>
    </row>
    <row r="12" spans="1:3" x14ac:dyDescent="0.5">
      <c r="A12" s="551"/>
      <c r="B12" s="548"/>
      <c r="C12" s="343" t="s">
        <v>539</v>
      </c>
    </row>
    <row r="13" spans="1:3" x14ac:dyDescent="0.5">
      <c r="A13" s="551"/>
      <c r="B13" s="548"/>
      <c r="C13" s="343" t="s">
        <v>540</v>
      </c>
    </row>
    <row r="14" spans="1:3" x14ac:dyDescent="0.5">
      <c r="A14" s="551"/>
      <c r="B14" s="549"/>
      <c r="C14" s="344"/>
    </row>
    <row r="15" spans="1:3" ht="69.75" x14ac:dyDescent="0.5">
      <c r="A15" s="551">
        <v>3</v>
      </c>
      <c r="B15" s="550" t="s">
        <v>504</v>
      </c>
      <c r="C15" s="345" t="s">
        <v>735</v>
      </c>
    </row>
    <row r="16" spans="1:3" x14ac:dyDescent="0.5">
      <c r="A16" s="551"/>
      <c r="B16" s="550"/>
      <c r="C16" s="343" t="s">
        <v>541</v>
      </c>
    </row>
    <row r="17" spans="1:3" x14ac:dyDescent="0.5">
      <c r="A17" s="551"/>
      <c r="B17" s="550"/>
      <c r="C17" s="343" t="s">
        <v>542</v>
      </c>
    </row>
    <row r="18" spans="1:3" x14ac:dyDescent="0.5">
      <c r="A18" s="551"/>
      <c r="B18" s="550"/>
      <c r="C18" s="343" t="s">
        <v>543</v>
      </c>
    </row>
    <row r="19" spans="1:3" x14ac:dyDescent="0.5">
      <c r="A19" s="551"/>
      <c r="B19" s="550"/>
      <c r="C19" s="343" t="s">
        <v>544</v>
      </c>
    </row>
    <row r="20" spans="1:3" x14ac:dyDescent="0.5">
      <c r="A20" s="551"/>
      <c r="B20" s="550"/>
      <c r="C20" s="343" t="s">
        <v>545</v>
      </c>
    </row>
    <row r="21" spans="1:3" x14ac:dyDescent="0.5">
      <c r="A21" s="551"/>
      <c r="B21" s="550"/>
      <c r="C21" s="343" t="s">
        <v>546</v>
      </c>
    </row>
    <row r="22" spans="1:3" x14ac:dyDescent="0.5">
      <c r="A22" s="551"/>
      <c r="B22" s="550"/>
      <c r="C22" s="344"/>
    </row>
    <row r="23" spans="1:3" ht="69.75" x14ac:dyDescent="0.5">
      <c r="A23" s="551">
        <v>4</v>
      </c>
      <c r="B23" s="550" t="s">
        <v>505</v>
      </c>
      <c r="C23" s="345" t="s">
        <v>736</v>
      </c>
    </row>
    <row r="24" spans="1:3" x14ac:dyDescent="0.5">
      <c r="A24" s="551"/>
      <c r="B24" s="550"/>
      <c r="C24" s="343" t="s">
        <v>509</v>
      </c>
    </row>
    <row r="25" spans="1:3" x14ac:dyDescent="0.5">
      <c r="A25" s="551"/>
      <c r="B25" s="550"/>
      <c r="C25" s="343" t="s">
        <v>547</v>
      </c>
    </row>
    <row r="26" spans="1:3" ht="46.5" x14ac:dyDescent="0.5">
      <c r="A26" s="551"/>
      <c r="B26" s="550"/>
      <c r="C26" s="343" t="s">
        <v>548</v>
      </c>
    </row>
    <row r="27" spans="1:3" x14ac:dyDescent="0.5">
      <c r="A27" s="551"/>
      <c r="B27" s="550"/>
      <c r="C27" s="343" t="s">
        <v>549</v>
      </c>
    </row>
    <row r="28" spans="1:3" x14ac:dyDescent="0.5">
      <c r="A28" s="551"/>
      <c r="B28" s="550"/>
      <c r="C28" s="343" t="s">
        <v>550</v>
      </c>
    </row>
    <row r="29" spans="1:3" x14ac:dyDescent="0.5">
      <c r="A29" s="551"/>
      <c r="B29" s="550"/>
      <c r="C29" s="343" t="s">
        <v>551</v>
      </c>
    </row>
    <row r="30" spans="1:3" x14ac:dyDescent="0.5">
      <c r="A30" s="551"/>
      <c r="B30" s="550"/>
      <c r="C30" s="343" t="s">
        <v>552</v>
      </c>
    </row>
    <row r="31" spans="1:3" x14ac:dyDescent="0.5">
      <c r="A31" s="551"/>
      <c r="B31" s="550"/>
      <c r="C31" s="344"/>
    </row>
  </sheetData>
  <mergeCells count="6">
    <mergeCell ref="B4:B14"/>
    <mergeCell ref="B15:B22"/>
    <mergeCell ref="B23:B31"/>
    <mergeCell ref="A23:A31"/>
    <mergeCell ref="A15:A22"/>
    <mergeCell ref="A4:A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5"/>
  <sheetViews>
    <sheetView zoomScale="85" zoomScaleNormal="85" workbookViewId="0">
      <selection activeCell="B3" sqref="B3:B4"/>
    </sheetView>
  </sheetViews>
  <sheetFormatPr defaultColWidth="9.125" defaultRowHeight="23.25" x14ac:dyDescent="0.5"/>
  <cols>
    <col min="1" max="1" width="9.125" style="2"/>
    <col min="2" max="2" width="46.875" style="2" customWidth="1"/>
    <col min="3" max="4" width="18.75" style="2" bestFit="1" customWidth="1"/>
    <col min="5" max="6" width="16.875" style="2" bestFit="1" customWidth="1"/>
    <col min="7" max="7" width="18.75" style="2" bestFit="1" customWidth="1"/>
    <col min="8" max="8" width="14.125" style="2" bestFit="1" customWidth="1"/>
    <col min="9" max="9" width="9.125" style="150"/>
    <col min="10" max="10" width="12.375" style="150" bestFit="1" customWidth="1"/>
    <col min="11" max="11" width="44.75" style="2" bestFit="1" customWidth="1"/>
    <col min="12" max="13" width="18.75" style="2" bestFit="1" customWidth="1"/>
    <col min="14" max="15" width="16.875" style="2" bestFit="1" customWidth="1"/>
    <col min="16" max="16" width="18.75" style="2" bestFit="1" customWidth="1"/>
    <col min="17" max="17" width="14.125" style="2" bestFit="1" customWidth="1"/>
    <col min="18" max="18" width="9.125" style="150"/>
    <col min="19" max="19" width="12.375" style="150" bestFit="1" customWidth="1"/>
    <col min="20" max="22" width="13.875" style="150" customWidth="1"/>
    <col min="23" max="16384" width="9.125" style="2"/>
  </cols>
  <sheetData>
    <row r="1" spans="1:26" x14ac:dyDescent="0.5">
      <c r="A1" s="43" t="s">
        <v>130</v>
      </c>
      <c r="C1" s="44"/>
      <c r="D1" s="44"/>
      <c r="E1" s="44"/>
      <c r="F1" s="44"/>
      <c r="G1" s="44"/>
      <c r="H1" s="44"/>
    </row>
    <row r="2" spans="1:26" ht="24" thickBot="1" x14ac:dyDescent="0.55000000000000004">
      <c r="J2" s="172"/>
      <c r="K2" s="130"/>
      <c r="S2" s="172"/>
      <c r="V2" s="172" t="s">
        <v>26</v>
      </c>
    </row>
    <row r="3" spans="1:26" ht="24" thickBot="1" x14ac:dyDescent="0.55000000000000004">
      <c r="A3" s="539" t="s">
        <v>48</v>
      </c>
      <c r="B3" s="543" t="s">
        <v>145</v>
      </c>
      <c r="C3" s="529" t="s">
        <v>512</v>
      </c>
      <c r="D3" s="529"/>
      <c r="E3" s="529"/>
      <c r="F3" s="529"/>
      <c r="G3" s="529"/>
      <c r="H3" s="529"/>
      <c r="I3" s="529"/>
      <c r="J3" s="529"/>
      <c r="K3" s="537" t="s">
        <v>40</v>
      </c>
      <c r="L3" s="552" t="s">
        <v>527</v>
      </c>
      <c r="M3" s="552"/>
      <c r="N3" s="552"/>
      <c r="O3" s="552"/>
      <c r="P3" s="552"/>
      <c r="Q3" s="552"/>
      <c r="R3" s="552"/>
      <c r="S3" s="553"/>
      <c r="T3" s="554" t="s">
        <v>7</v>
      </c>
      <c r="U3" s="554"/>
      <c r="V3" s="555"/>
    </row>
    <row r="4" spans="1:26" ht="47.25" thickBot="1" x14ac:dyDescent="0.55000000000000004">
      <c r="A4" s="540"/>
      <c r="B4" s="544"/>
      <c r="C4" s="47" t="s">
        <v>64</v>
      </c>
      <c r="D4" s="48" t="s">
        <v>65</v>
      </c>
      <c r="E4" s="48" t="s">
        <v>66</v>
      </c>
      <c r="F4" s="48" t="s">
        <v>67</v>
      </c>
      <c r="G4" s="48" t="s">
        <v>63</v>
      </c>
      <c r="H4" s="49" t="s">
        <v>68</v>
      </c>
      <c r="I4" s="50" t="s">
        <v>69</v>
      </c>
      <c r="J4" s="421" t="s">
        <v>70</v>
      </c>
      <c r="K4" s="537"/>
      <c r="L4" s="47" t="s">
        <v>9</v>
      </c>
      <c r="M4" s="48" t="s">
        <v>10</v>
      </c>
      <c r="N4" s="48" t="s">
        <v>3</v>
      </c>
      <c r="O4" s="48" t="s">
        <v>11</v>
      </c>
      <c r="P4" s="48" t="s">
        <v>12</v>
      </c>
      <c r="Q4" s="49" t="s">
        <v>13</v>
      </c>
      <c r="R4" s="50" t="s">
        <v>14</v>
      </c>
      <c r="S4" s="51" t="s">
        <v>39</v>
      </c>
      <c r="T4" s="48" t="s">
        <v>71</v>
      </c>
      <c r="U4" s="50" t="s">
        <v>153</v>
      </c>
      <c r="V4" s="51" t="s">
        <v>47</v>
      </c>
    </row>
    <row r="5" spans="1:26" ht="24" thickBot="1" x14ac:dyDescent="0.55000000000000004">
      <c r="A5" s="52"/>
      <c r="B5" s="53" t="s">
        <v>63</v>
      </c>
      <c r="C5" s="189">
        <f>SUM(C6:C2000)</f>
        <v>3498438667.7299991</v>
      </c>
      <c r="D5" s="189">
        <f>SUM(D6:D2000)</f>
        <v>317045546.80000001</v>
      </c>
      <c r="E5" s="189">
        <f>SUM(E6:E2000)</f>
        <v>175561540.45999998</v>
      </c>
      <c r="F5" s="189">
        <f>SUM(F6:F2000)</f>
        <v>2363092041.2200003</v>
      </c>
      <c r="G5" s="189">
        <f>SUM(G6:G2000)</f>
        <v>6354137796.2099991</v>
      </c>
      <c r="H5" s="190"/>
      <c r="I5" s="212"/>
      <c r="J5" s="422"/>
      <c r="K5" s="428" t="s">
        <v>12</v>
      </c>
      <c r="L5" s="189">
        <f>SUM(L6:L2000)</f>
        <v>2510190290.0599971</v>
      </c>
      <c r="M5" s="189">
        <f>SUM(M6:M2000)</f>
        <v>1281191511.000001</v>
      </c>
      <c r="N5" s="189">
        <f>SUM(N6:N2000)</f>
        <v>101078845.38</v>
      </c>
      <c r="O5" s="189">
        <f>SUM(O6:O2000)</f>
        <v>2016488491.9500008</v>
      </c>
      <c r="P5" s="189">
        <f>SUM(P6:P2000)</f>
        <v>5908949138.3899994</v>
      </c>
      <c r="Q5" s="190"/>
      <c r="R5" s="212"/>
      <c r="S5" s="193"/>
      <c r="T5" s="191"/>
      <c r="U5" s="191"/>
      <c r="V5" s="192"/>
    </row>
    <row r="6" spans="1:26" ht="24" thickTop="1" x14ac:dyDescent="0.5">
      <c r="A6" s="54">
        <v>1</v>
      </c>
      <c r="B6" s="55" t="s">
        <v>459</v>
      </c>
      <c r="C6" s="58">
        <v>2145062049.8195434</v>
      </c>
      <c r="D6" s="58">
        <v>76150783.991929203</v>
      </c>
      <c r="E6" s="58">
        <v>105254929.5669609</v>
      </c>
      <c r="F6" s="58">
        <v>1453855620.1144099</v>
      </c>
      <c r="G6" s="56">
        <f>SUM(C6:F6)</f>
        <v>3780323383.4928432</v>
      </c>
      <c r="H6" s="57">
        <v>7047.57</v>
      </c>
      <c r="I6" s="211" t="s">
        <v>15</v>
      </c>
      <c r="J6" s="423">
        <f>G6/H6/1000000</f>
        <v>0.53640096990776154</v>
      </c>
      <c r="K6" s="426" t="s">
        <v>459</v>
      </c>
      <c r="L6" s="338">
        <v>1718990987.6496034</v>
      </c>
      <c r="M6" s="338">
        <v>811287519.39571202</v>
      </c>
      <c r="N6" s="338">
        <v>64734116.861567453</v>
      </c>
      <c r="O6" s="338">
        <v>1236145805.2578919</v>
      </c>
      <c r="P6" s="339">
        <f>SUM(L6:O6)</f>
        <v>3831158429.1647749</v>
      </c>
      <c r="Q6" s="340">
        <v>8156.4</v>
      </c>
      <c r="R6" s="341" t="s">
        <v>15</v>
      </c>
      <c r="S6" s="180">
        <f>P6/Q6/1000000</f>
        <v>0.46971193531028088</v>
      </c>
      <c r="T6" s="181">
        <f t="shared" ref="T6:U9" si="0">IF(G6=0,0,(P6-G6)/G6)*100</f>
        <v>1.3447274350630427</v>
      </c>
      <c r="U6" s="188">
        <f t="shared" si="0"/>
        <v>15.733508145360741</v>
      </c>
      <c r="V6" s="182">
        <f>IF(J6=0,0,(S6-J6)/J6)*100</f>
        <v>-12.432683447412179</v>
      </c>
    </row>
    <row r="7" spans="1:26" x14ac:dyDescent="0.5">
      <c r="A7" s="54">
        <v>2</v>
      </c>
      <c r="B7" s="333" t="s">
        <v>508</v>
      </c>
      <c r="C7" s="335">
        <v>564709357.01901317</v>
      </c>
      <c r="D7" s="335">
        <v>817189.64081201004</v>
      </c>
      <c r="E7" s="335">
        <v>24520293.397376228</v>
      </c>
      <c r="F7" s="335">
        <v>211633263.58974046</v>
      </c>
      <c r="G7" s="336">
        <f>SUM(C7:F7)</f>
        <v>801680103.6469419</v>
      </c>
      <c r="H7" s="79">
        <v>2578.431</v>
      </c>
      <c r="I7" s="337" t="s">
        <v>435</v>
      </c>
      <c r="J7" s="424">
        <f>G7/H7/1000000</f>
        <v>0.31091780375233696</v>
      </c>
      <c r="K7" s="426" t="s">
        <v>503</v>
      </c>
      <c r="L7" s="59">
        <v>315032103.21743786</v>
      </c>
      <c r="M7" s="59">
        <v>83326805.177818999</v>
      </c>
      <c r="N7" s="59">
        <v>16444276.117181957</v>
      </c>
      <c r="O7" s="59">
        <v>182619143.64426509</v>
      </c>
      <c r="P7" s="56">
        <f>SUM(L7:O7)</f>
        <v>597422328.15670395</v>
      </c>
      <c r="Q7" s="342">
        <v>2640.39</v>
      </c>
      <c r="R7" s="211" t="s">
        <v>435</v>
      </c>
      <c r="S7" s="183">
        <f>P7/Q7/1000000</f>
        <v>0.22626291122020004</v>
      </c>
      <c r="T7" s="181">
        <f t="shared" si="0"/>
        <v>-25.47871333728305</v>
      </c>
      <c r="U7" s="188">
        <f t="shared" si="0"/>
        <v>2.4029729707717533</v>
      </c>
      <c r="V7" s="182">
        <f>IF(J7=0,0,(S7-J7)/J7)*100</f>
        <v>-27.227418793800943</v>
      </c>
    </row>
    <row r="8" spans="1:26" x14ac:dyDescent="0.5">
      <c r="A8" s="324">
        <v>3</v>
      </c>
      <c r="B8" s="334" t="s">
        <v>504</v>
      </c>
      <c r="C8" s="266">
        <v>132235647.93009183</v>
      </c>
      <c r="D8" s="266">
        <v>206337658.232463</v>
      </c>
      <c r="E8" s="266">
        <v>4620718.5653383331</v>
      </c>
      <c r="F8" s="266">
        <v>138174887.93429026</v>
      </c>
      <c r="G8" s="267">
        <f>SUM(C8:F8)</f>
        <v>481368912.6621834</v>
      </c>
      <c r="H8" s="268">
        <v>9375</v>
      </c>
      <c r="I8" s="269" t="s">
        <v>434</v>
      </c>
      <c r="J8" s="425">
        <f>G8/H8</f>
        <v>51346.017350632894</v>
      </c>
      <c r="K8" s="427" t="s">
        <v>504</v>
      </c>
      <c r="L8" s="266">
        <v>81648057.557112753</v>
      </c>
      <c r="M8" s="266">
        <v>73279523.64360401</v>
      </c>
      <c r="N8" s="266">
        <v>3020078.0714637116</v>
      </c>
      <c r="O8" s="266">
        <v>122995123.24174829</v>
      </c>
      <c r="P8" s="267">
        <f>SUM(L8:O8)</f>
        <v>280942782.51392877</v>
      </c>
      <c r="Q8" s="268">
        <v>12690</v>
      </c>
      <c r="R8" s="269" t="s">
        <v>434</v>
      </c>
      <c r="S8" s="326">
        <f>P8/Q8</f>
        <v>22138.911151609831</v>
      </c>
      <c r="T8" s="327">
        <f t="shared" si="0"/>
        <v>-41.636700018663298</v>
      </c>
      <c r="U8" s="328">
        <f t="shared" si="0"/>
        <v>35.36</v>
      </c>
      <c r="V8" s="329">
        <f>IF(J8=0,0,(S8-J8)/J8)*100</f>
        <v>-56.882904860123595</v>
      </c>
    </row>
    <row r="9" spans="1:26" x14ac:dyDescent="0.5">
      <c r="A9" s="330">
        <v>4</v>
      </c>
      <c r="B9" s="262" t="s">
        <v>505</v>
      </c>
      <c r="C9" s="249">
        <v>656431612.96135092</v>
      </c>
      <c r="D9" s="249">
        <v>33739914.934795775</v>
      </c>
      <c r="E9" s="249">
        <v>41165598.93032454</v>
      </c>
      <c r="F9" s="249">
        <v>559428269.58155966</v>
      </c>
      <c r="G9" s="263">
        <f>SUM(C9:F9)</f>
        <v>1290765396.408031</v>
      </c>
      <c r="H9" s="249">
        <v>33.79</v>
      </c>
      <c r="I9" s="250" t="s">
        <v>506</v>
      </c>
      <c r="J9" s="425">
        <f>G9/H9/1000000</f>
        <v>38.199627002309292</v>
      </c>
      <c r="K9" s="249" t="s">
        <v>505</v>
      </c>
      <c r="L9" s="249">
        <v>394519141.6358434</v>
      </c>
      <c r="M9" s="249">
        <v>313297662.78286594</v>
      </c>
      <c r="N9" s="249">
        <v>16880374.329786859</v>
      </c>
      <c r="O9" s="249">
        <v>474728419.80609542</v>
      </c>
      <c r="P9" s="263">
        <f>SUM(L9:O9)</f>
        <v>1199425598.5545917</v>
      </c>
      <c r="Q9" s="249">
        <v>11.98</v>
      </c>
      <c r="R9" s="250" t="s">
        <v>506</v>
      </c>
      <c r="S9" s="331">
        <f>P9/Q9/1000000</f>
        <v>100.11899820989913</v>
      </c>
      <c r="T9" s="264">
        <f t="shared" si="0"/>
        <v>-7.076405837003505</v>
      </c>
      <c r="U9" s="332">
        <f t="shared" si="0"/>
        <v>-64.545723586860021</v>
      </c>
      <c r="V9" s="265">
        <f>IF(J9=0,0,(S9-J9)/J9)*100</f>
        <v>162.09417752651513</v>
      </c>
    </row>
    <row r="12" spans="1:26" x14ac:dyDescent="0.5">
      <c r="X12" s="461"/>
      <c r="Y12" s="461"/>
      <c r="Z12" s="461"/>
    </row>
    <row r="13" spans="1:26" x14ac:dyDescent="0.5">
      <c r="X13" s="461"/>
      <c r="Y13" s="461"/>
      <c r="Z13" s="461"/>
    </row>
    <row r="14" spans="1:26" x14ac:dyDescent="0.5">
      <c r="X14" s="461"/>
      <c r="Y14" s="461"/>
      <c r="Z14" s="461"/>
    </row>
    <row r="15" spans="1:26" x14ac:dyDescent="0.5">
      <c r="X15" s="461"/>
      <c r="Y15" s="461"/>
      <c r="Z15" s="461"/>
    </row>
  </sheetData>
  <mergeCells count="6">
    <mergeCell ref="L3:S3"/>
    <mergeCell ref="T3:V3"/>
    <mergeCell ref="A3:A4"/>
    <mergeCell ref="C3:J3"/>
    <mergeCell ref="B3:B4"/>
    <mergeCell ref="K3:K4"/>
  </mergeCells>
  <pageMargins left="0.7" right="0.7" top="0.75" bottom="0.75" header="0.3" footer="0.3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8"/>
  <sheetViews>
    <sheetView workbookViewId="0">
      <selection activeCell="B3" sqref="B3"/>
    </sheetView>
  </sheetViews>
  <sheetFormatPr defaultColWidth="9.125" defaultRowHeight="23.25" x14ac:dyDescent="0.5"/>
  <cols>
    <col min="1" max="1" width="9" style="2" customWidth="1"/>
    <col min="2" max="2" width="27.125" style="2" customWidth="1"/>
    <col min="3" max="3" width="76.625" style="2" customWidth="1"/>
    <col min="4" max="16384" width="9.125" style="2"/>
  </cols>
  <sheetData>
    <row r="1" spans="1:3" x14ac:dyDescent="0.5">
      <c r="A1" s="28" t="s">
        <v>129</v>
      </c>
    </row>
    <row r="2" spans="1:3" x14ac:dyDescent="0.5">
      <c r="A2" s="2" t="s">
        <v>148</v>
      </c>
    </row>
    <row r="3" spans="1:3" x14ac:dyDescent="0.5">
      <c r="A3" s="134" t="s">
        <v>48</v>
      </c>
      <c r="B3" s="4" t="s">
        <v>40</v>
      </c>
      <c r="C3" s="4" t="s">
        <v>45</v>
      </c>
    </row>
    <row r="4" spans="1:3" ht="69.75" x14ac:dyDescent="0.5">
      <c r="A4" s="551">
        <v>2</v>
      </c>
      <c r="B4" s="550" t="s">
        <v>503</v>
      </c>
      <c r="C4" s="345" t="s">
        <v>734</v>
      </c>
    </row>
    <row r="5" spans="1:3" x14ac:dyDescent="0.5">
      <c r="A5" s="551"/>
      <c r="B5" s="550"/>
      <c r="C5" s="343" t="s">
        <v>532</v>
      </c>
    </row>
    <row r="6" spans="1:3" x14ac:dyDescent="0.5">
      <c r="A6" s="551"/>
      <c r="B6" s="550"/>
      <c r="C6" s="343" t="s">
        <v>533</v>
      </c>
    </row>
    <row r="7" spans="1:3" x14ac:dyDescent="0.5">
      <c r="A7" s="551"/>
      <c r="B7" s="550"/>
      <c r="C7" s="343" t="s">
        <v>534</v>
      </c>
    </row>
    <row r="8" spans="1:3" x14ac:dyDescent="0.5">
      <c r="A8" s="551"/>
      <c r="B8" s="550"/>
      <c r="C8" s="343" t="s">
        <v>535</v>
      </c>
    </row>
    <row r="9" spans="1:3" x14ac:dyDescent="0.5">
      <c r="A9" s="551"/>
      <c r="B9" s="550"/>
      <c r="C9" s="343" t="s">
        <v>536</v>
      </c>
    </row>
    <row r="10" spans="1:3" x14ac:dyDescent="0.5">
      <c r="A10" s="551"/>
      <c r="B10" s="550"/>
      <c r="C10" s="343" t="s">
        <v>537</v>
      </c>
    </row>
    <row r="11" spans="1:3" x14ac:dyDescent="0.5">
      <c r="A11" s="551"/>
      <c r="B11" s="550"/>
      <c r="C11" s="343" t="s">
        <v>538</v>
      </c>
    </row>
    <row r="12" spans="1:3" x14ac:dyDescent="0.5">
      <c r="A12" s="551"/>
      <c r="B12" s="550"/>
      <c r="C12" s="343" t="s">
        <v>539</v>
      </c>
    </row>
    <row r="13" spans="1:3" x14ac:dyDescent="0.5">
      <c r="A13" s="551"/>
      <c r="B13" s="550"/>
      <c r="C13" s="344" t="s">
        <v>540</v>
      </c>
    </row>
    <row r="14" spans="1:3" ht="69.75" x14ac:dyDescent="0.5">
      <c r="A14" s="551">
        <v>3</v>
      </c>
      <c r="B14" s="550" t="s">
        <v>504</v>
      </c>
      <c r="C14" s="345" t="s">
        <v>735</v>
      </c>
    </row>
    <row r="15" spans="1:3" x14ac:dyDescent="0.5">
      <c r="A15" s="551"/>
      <c r="B15" s="550"/>
      <c r="C15" s="343" t="s">
        <v>541</v>
      </c>
    </row>
    <row r="16" spans="1:3" x14ac:dyDescent="0.5">
      <c r="A16" s="551"/>
      <c r="B16" s="550"/>
      <c r="C16" s="343" t="s">
        <v>542</v>
      </c>
    </row>
    <row r="17" spans="1:3" x14ac:dyDescent="0.5">
      <c r="A17" s="551"/>
      <c r="B17" s="550"/>
      <c r="C17" s="343" t="s">
        <v>543</v>
      </c>
    </row>
    <row r="18" spans="1:3" x14ac:dyDescent="0.5">
      <c r="A18" s="551"/>
      <c r="B18" s="550"/>
      <c r="C18" s="343" t="s">
        <v>544</v>
      </c>
    </row>
    <row r="19" spans="1:3" x14ac:dyDescent="0.5">
      <c r="A19" s="551"/>
      <c r="B19" s="550"/>
      <c r="C19" s="343" t="s">
        <v>545</v>
      </c>
    </row>
    <row r="20" spans="1:3" x14ac:dyDescent="0.5">
      <c r="A20" s="551"/>
      <c r="B20" s="550"/>
      <c r="C20" s="344" t="s">
        <v>546</v>
      </c>
    </row>
    <row r="21" spans="1:3" ht="69.75" x14ac:dyDescent="0.5">
      <c r="A21" s="551">
        <v>4</v>
      </c>
      <c r="B21" s="550" t="s">
        <v>505</v>
      </c>
      <c r="C21" s="345" t="s">
        <v>736</v>
      </c>
    </row>
    <row r="22" spans="1:3" x14ac:dyDescent="0.5">
      <c r="A22" s="551"/>
      <c r="B22" s="550"/>
      <c r="C22" s="343" t="s">
        <v>509</v>
      </c>
    </row>
    <row r="23" spans="1:3" x14ac:dyDescent="0.5">
      <c r="A23" s="551"/>
      <c r="B23" s="550"/>
      <c r="C23" s="343" t="s">
        <v>547</v>
      </c>
    </row>
    <row r="24" spans="1:3" ht="46.5" x14ac:dyDescent="0.5">
      <c r="A24" s="551"/>
      <c r="B24" s="550"/>
      <c r="C24" s="343" t="s">
        <v>548</v>
      </c>
    </row>
    <row r="25" spans="1:3" x14ac:dyDescent="0.5">
      <c r="A25" s="551"/>
      <c r="B25" s="550"/>
      <c r="C25" s="343" t="s">
        <v>549</v>
      </c>
    </row>
    <row r="26" spans="1:3" x14ac:dyDescent="0.5">
      <c r="A26" s="551"/>
      <c r="B26" s="550"/>
      <c r="C26" s="343" t="s">
        <v>550</v>
      </c>
    </row>
    <row r="27" spans="1:3" x14ac:dyDescent="0.5">
      <c r="A27" s="551"/>
      <c r="B27" s="550"/>
      <c r="C27" s="343" t="s">
        <v>551</v>
      </c>
    </row>
    <row r="28" spans="1:3" x14ac:dyDescent="0.5">
      <c r="A28" s="551"/>
      <c r="B28" s="550"/>
      <c r="C28" s="344" t="s">
        <v>552</v>
      </c>
    </row>
  </sheetData>
  <mergeCells count="6">
    <mergeCell ref="A21:A28"/>
    <mergeCell ref="B21:B28"/>
    <mergeCell ref="A4:A13"/>
    <mergeCell ref="B4:B13"/>
    <mergeCell ref="A14:A20"/>
    <mergeCell ref="B14:B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5"/>
  <sheetViews>
    <sheetView zoomScale="70" zoomScaleNormal="70" workbookViewId="0">
      <pane xSplit="2" ySplit="8" topLeftCell="R12" activePane="bottomRight" state="frozen"/>
      <selection pane="topRight" activeCell="C1" sqref="C1"/>
      <selection pane="bottomLeft" activeCell="A9" sqref="A9"/>
      <selection pane="bottomRight" activeCell="S9" sqref="S9:S105"/>
    </sheetView>
  </sheetViews>
  <sheetFormatPr defaultColWidth="9.125" defaultRowHeight="23.25" x14ac:dyDescent="0.5"/>
  <cols>
    <col min="1" max="1" width="9.125" style="471"/>
    <col min="2" max="2" width="57.125" style="348" customWidth="1"/>
    <col min="3" max="3" width="11.25" style="348" bestFit="1" customWidth="1"/>
    <col min="4" max="4" width="17.25" style="348" bestFit="1" customWidth="1"/>
    <col min="5" max="5" width="15.375" style="348" bestFit="1" customWidth="1"/>
    <col min="6" max="6" width="15.375" style="348" customWidth="1"/>
    <col min="7" max="7" width="14.25" style="348" bestFit="1" customWidth="1"/>
    <col min="8" max="8" width="17.25" style="349" bestFit="1" customWidth="1"/>
    <col min="9" max="9" width="15.375" style="348" bestFit="1" customWidth="1"/>
    <col min="10" max="11" width="14.25" style="348" bestFit="1" customWidth="1"/>
    <col min="12" max="13" width="14.25" style="348" customWidth="1"/>
    <col min="14" max="14" width="14.25" style="348" bestFit="1" customWidth="1"/>
    <col min="15" max="15" width="15.375" style="349" bestFit="1" customWidth="1"/>
    <col min="16" max="16" width="17.25" style="348" bestFit="1" customWidth="1"/>
    <col min="17" max="17" width="56.75" style="348" bestFit="1" customWidth="1"/>
    <col min="18" max="18" width="11.625" style="348" customWidth="1"/>
    <col min="19" max="19" width="17.25" style="348" bestFit="1" customWidth="1"/>
    <col min="20" max="20" width="15.375" style="348" bestFit="1" customWidth="1"/>
    <col min="21" max="22" width="14.25" style="348" bestFit="1" customWidth="1"/>
    <col min="23" max="23" width="17.25" style="349" bestFit="1" customWidth="1"/>
    <col min="24" max="24" width="15.375" style="348" bestFit="1" customWidth="1"/>
    <col min="25" max="27" width="14.25" style="348" bestFit="1" customWidth="1"/>
    <col min="28" max="28" width="14.25" style="348" customWidth="1"/>
    <col min="29" max="29" width="14.25" style="348" bestFit="1" customWidth="1"/>
    <col min="30" max="30" width="15.375" style="349" bestFit="1" customWidth="1"/>
    <col min="31" max="31" width="17.25" style="348" bestFit="1" customWidth="1"/>
    <col min="32" max="34" width="10.875" style="348" customWidth="1"/>
    <col min="35" max="36" width="9.125" style="348"/>
    <col min="37" max="37" width="35.125" style="348" customWidth="1"/>
    <col min="38" max="16384" width="9.125" style="348"/>
  </cols>
  <sheetData>
    <row r="1" spans="1:34" x14ac:dyDescent="0.5">
      <c r="A1" s="347" t="s">
        <v>510</v>
      </c>
    </row>
    <row r="2" spans="1:34" x14ac:dyDescent="0.5">
      <c r="B2" s="347"/>
      <c r="C2" s="350"/>
      <c r="D2" s="351"/>
      <c r="E2" s="351"/>
      <c r="F2" s="351"/>
      <c r="G2" s="351"/>
      <c r="H2" s="352"/>
      <c r="I2" s="351"/>
      <c r="J2" s="351"/>
      <c r="K2" s="351"/>
      <c r="L2" s="351"/>
      <c r="M2" s="351"/>
      <c r="N2" s="351"/>
      <c r="O2" s="352"/>
      <c r="P2" s="37"/>
      <c r="Q2" s="129"/>
      <c r="R2" s="129"/>
      <c r="S2" s="350"/>
      <c r="T2" s="350"/>
      <c r="U2" s="350"/>
      <c r="V2" s="350"/>
      <c r="W2" s="353"/>
      <c r="X2" s="350"/>
      <c r="Y2" s="350"/>
      <c r="Z2" s="350"/>
      <c r="AA2" s="350"/>
      <c r="AB2" s="350"/>
      <c r="AC2" s="350"/>
      <c r="AD2" s="353"/>
      <c r="AE2" s="38"/>
      <c r="AF2" s="350"/>
      <c r="AG2" s="350"/>
      <c r="AH2" s="38" t="s">
        <v>26</v>
      </c>
    </row>
    <row r="3" spans="1:34" ht="21" customHeight="1" x14ac:dyDescent="0.5">
      <c r="A3" s="556" t="s">
        <v>48</v>
      </c>
      <c r="B3" s="556" t="s">
        <v>152</v>
      </c>
      <c r="C3" s="563" t="s">
        <v>151</v>
      </c>
      <c r="D3" s="561" t="s">
        <v>511</v>
      </c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3" t="s">
        <v>27</v>
      </c>
      <c r="R3" s="563" t="s">
        <v>114</v>
      </c>
      <c r="S3" s="561" t="s">
        <v>567</v>
      </c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58" t="s">
        <v>7</v>
      </c>
      <c r="AG3" s="559"/>
      <c r="AH3" s="560"/>
    </row>
    <row r="4" spans="1:34" x14ac:dyDescent="0.5">
      <c r="A4" s="566"/>
      <c r="B4" s="566"/>
      <c r="C4" s="564"/>
      <c r="D4" s="561" t="s">
        <v>41</v>
      </c>
      <c r="E4" s="561"/>
      <c r="F4" s="561"/>
      <c r="G4" s="561"/>
      <c r="H4" s="561"/>
      <c r="I4" s="561" t="s">
        <v>42</v>
      </c>
      <c r="J4" s="561"/>
      <c r="K4" s="561"/>
      <c r="L4" s="561"/>
      <c r="M4" s="561"/>
      <c r="N4" s="561"/>
      <c r="O4" s="561"/>
      <c r="P4" s="562" t="s">
        <v>63</v>
      </c>
      <c r="Q4" s="564"/>
      <c r="R4" s="564"/>
      <c r="S4" s="561" t="s">
        <v>41</v>
      </c>
      <c r="T4" s="561"/>
      <c r="U4" s="561"/>
      <c r="V4" s="561"/>
      <c r="W4" s="561"/>
      <c r="X4" s="561" t="s">
        <v>42</v>
      </c>
      <c r="Y4" s="561"/>
      <c r="Z4" s="561"/>
      <c r="AA4" s="561"/>
      <c r="AB4" s="561"/>
      <c r="AC4" s="561"/>
      <c r="AD4" s="561"/>
      <c r="AE4" s="562" t="s">
        <v>12</v>
      </c>
      <c r="AF4" s="556" t="s">
        <v>72</v>
      </c>
      <c r="AG4" s="556" t="s">
        <v>73</v>
      </c>
      <c r="AH4" s="556" t="s">
        <v>71</v>
      </c>
    </row>
    <row r="5" spans="1:34" ht="116.25" x14ac:dyDescent="0.5">
      <c r="A5" s="557"/>
      <c r="B5" s="557"/>
      <c r="C5" s="565"/>
      <c r="D5" s="354" t="s">
        <v>91</v>
      </c>
      <c r="E5" s="354" t="s">
        <v>92</v>
      </c>
      <c r="F5" s="463" t="s">
        <v>568</v>
      </c>
      <c r="G5" s="354" t="s">
        <v>93</v>
      </c>
      <c r="H5" s="354" t="s">
        <v>94</v>
      </c>
      <c r="I5" s="354" t="s">
        <v>95</v>
      </c>
      <c r="J5" s="354" t="s">
        <v>96</v>
      </c>
      <c r="K5" s="354" t="s">
        <v>97</v>
      </c>
      <c r="L5" s="463" t="s">
        <v>569</v>
      </c>
      <c r="M5" s="463" t="s">
        <v>570</v>
      </c>
      <c r="N5" s="354" t="s">
        <v>98</v>
      </c>
      <c r="O5" s="354" t="s">
        <v>99</v>
      </c>
      <c r="P5" s="562"/>
      <c r="Q5" s="565"/>
      <c r="R5" s="565"/>
      <c r="S5" s="354" t="s">
        <v>108</v>
      </c>
      <c r="T5" s="354" t="s">
        <v>107</v>
      </c>
      <c r="U5" s="354" t="s">
        <v>124</v>
      </c>
      <c r="V5" s="354" t="s">
        <v>106</v>
      </c>
      <c r="W5" s="354" t="s">
        <v>105</v>
      </c>
      <c r="X5" s="354" t="s">
        <v>104</v>
      </c>
      <c r="Y5" s="354" t="s">
        <v>103</v>
      </c>
      <c r="Z5" s="354" t="s">
        <v>102</v>
      </c>
      <c r="AA5" s="354" t="s">
        <v>125</v>
      </c>
      <c r="AB5" s="354" t="s">
        <v>154</v>
      </c>
      <c r="AC5" s="354" t="s">
        <v>101</v>
      </c>
      <c r="AD5" s="354" t="s">
        <v>100</v>
      </c>
      <c r="AE5" s="562"/>
      <c r="AF5" s="557"/>
      <c r="AG5" s="557"/>
      <c r="AH5" s="557"/>
    </row>
    <row r="6" spans="1:34" x14ac:dyDescent="0.5">
      <c r="A6" s="472"/>
      <c r="B6" s="356"/>
      <c r="C6" s="357"/>
      <c r="D6" s="357" t="s">
        <v>74</v>
      </c>
      <c r="E6" s="357" t="s">
        <v>75</v>
      </c>
      <c r="F6" s="357" t="s">
        <v>76</v>
      </c>
      <c r="G6" s="357"/>
      <c r="H6" s="356"/>
      <c r="I6" s="357" t="s">
        <v>77</v>
      </c>
      <c r="J6" s="357" t="s">
        <v>78</v>
      </c>
      <c r="K6" s="357" t="s">
        <v>79</v>
      </c>
      <c r="L6" s="357" t="s">
        <v>571</v>
      </c>
      <c r="M6" s="357" t="s">
        <v>74</v>
      </c>
      <c r="N6" s="357"/>
      <c r="O6" s="356"/>
      <c r="P6" s="357"/>
      <c r="Q6" s="356"/>
      <c r="R6" s="357"/>
      <c r="S6" s="357" t="s">
        <v>28</v>
      </c>
      <c r="T6" s="357" t="s">
        <v>29</v>
      </c>
      <c r="U6" s="357">
        <v>5106</v>
      </c>
      <c r="V6" s="357"/>
      <c r="W6" s="356"/>
      <c r="X6" s="357" t="s">
        <v>30</v>
      </c>
      <c r="Y6" s="357" t="s">
        <v>31</v>
      </c>
      <c r="Z6" s="357" t="s">
        <v>32</v>
      </c>
      <c r="AA6" s="357">
        <v>5107</v>
      </c>
      <c r="AB6" s="357">
        <v>5101</v>
      </c>
      <c r="AC6" s="357"/>
      <c r="AD6" s="356"/>
      <c r="AE6" s="357" t="s">
        <v>140</v>
      </c>
      <c r="AF6" s="357"/>
      <c r="AG6" s="357"/>
      <c r="AH6" s="357"/>
    </row>
    <row r="7" spans="1:34" ht="24" thickBot="1" x14ac:dyDescent="0.55000000000000004">
      <c r="A7" s="472"/>
      <c r="B7" s="355" t="s">
        <v>63</v>
      </c>
      <c r="C7" s="358"/>
      <c r="D7" s="359">
        <f t="shared" ref="D7:P7" si="0">SUM(D9:D1999)</f>
        <v>282093735.80999953</v>
      </c>
      <c r="E7" s="359">
        <f t="shared" si="0"/>
        <v>857501061.06000006</v>
      </c>
      <c r="F7" s="359">
        <f t="shared" si="0"/>
        <v>0</v>
      </c>
      <c r="G7" s="359">
        <f t="shared" si="0"/>
        <v>1078990229.2499998</v>
      </c>
      <c r="H7" s="359">
        <f t="shared" si="0"/>
        <v>2218585026.1199999</v>
      </c>
      <c r="I7" s="359">
        <f t="shared" si="0"/>
        <v>684387185.2099998</v>
      </c>
      <c r="J7" s="359">
        <f t="shared" si="0"/>
        <v>35258991.149999999</v>
      </c>
      <c r="K7" s="359">
        <f t="shared" si="0"/>
        <v>12093238.520000001</v>
      </c>
      <c r="L7" s="359">
        <f t="shared" si="0"/>
        <v>73665879.459999993</v>
      </c>
      <c r="M7" s="359">
        <f t="shared" si="0"/>
        <v>0</v>
      </c>
      <c r="N7" s="359">
        <f t="shared" si="0"/>
        <v>0</v>
      </c>
      <c r="O7" s="359">
        <f t="shared" si="0"/>
        <v>805405294.33999944</v>
      </c>
      <c r="P7" s="359">
        <f t="shared" si="0"/>
        <v>3023990320.4599986</v>
      </c>
      <c r="Q7" s="355" t="s">
        <v>12</v>
      </c>
      <c r="R7" s="358"/>
      <c r="S7" s="359">
        <f>SUM(S9:S105)</f>
        <v>303538892.58999962</v>
      </c>
      <c r="T7" s="359">
        <f t="shared" ref="T7:V7" si="1">SUM(T9:T105)</f>
        <v>2010815345.0800002</v>
      </c>
      <c r="U7" s="359">
        <f t="shared" si="1"/>
        <v>0</v>
      </c>
      <c r="V7" s="359">
        <f t="shared" si="1"/>
        <v>0</v>
      </c>
      <c r="W7" s="359">
        <f>SUM(W9:W105)</f>
        <v>2314354237.6699991</v>
      </c>
      <c r="X7" s="376">
        <f>SUM(X9:X1999)</f>
        <v>1607138593.3999996</v>
      </c>
      <c r="Y7" s="376">
        <f t="shared" ref="Y7:AC7" si="2">SUM(Y9:Y1999)</f>
        <v>40285056.350000009</v>
      </c>
      <c r="Z7" s="376">
        <f t="shared" si="2"/>
        <v>17225709.030000001</v>
      </c>
      <c r="AA7" s="376">
        <f t="shared" si="2"/>
        <v>0</v>
      </c>
      <c r="AB7" s="376">
        <f t="shared" si="2"/>
        <v>0</v>
      </c>
      <c r="AC7" s="376">
        <f t="shared" si="2"/>
        <v>0</v>
      </c>
      <c r="AD7" s="359">
        <f>SUM(AD9:AD1999)</f>
        <v>1664649358.7799997</v>
      </c>
      <c r="AE7" s="359">
        <f>SUM(AE9:AE1999)</f>
        <v>3979003596.4499998</v>
      </c>
      <c r="AF7" s="194">
        <f>IF(H7=0,0,(W7-H7)/H7)*100</f>
        <v>4.3166797946656308</v>
      </c>
      <c r="AG7" s="194">
        <f>IF(O7=0,0,(AD7-O7)/O7)*100</f>
        <v>106.68468043087796</v>
      </c>
      <c r="AH7" s="194">
        <f>IF(P7=0,0,(AE7-P7)/P7)*100</f>
        <v>31.581227940065894</v>
      </c>
    </row>
    <row r="8" spans="1:34" ht="24" thickTop="1" x14ac:dyDescent="0.5">
      <c r="A8" s="472"/>
      <c r="B8" s="360" t="s">
        <v>58</v>
      </c>
      <c r="C8" s="361"/>
      <c r="D8" s="362"/>
      <c r="E8" s="362"/>
      <c r="F8" s="362"/>
      <c r="G8" s="362"/>
      <c r="H8" s="363"/>
      <c r="I8" s="362"/>
      <c r="J8" s="362"/>
      <c r="K8" s="362"/>
      <c r="L8" s="362"/>
      <c r="M8" s="362"/>
      <c r="N8" s="362"/>
      <c r="O8" s="363"/>
      <c r="P8" s="362"/>
      <c r="Q8" s="360" t="s">
        <v>58</v>
      </c>
      <c r="R8" s="361"/>
      <c r="S8" s="362"/>
      <c r="T8" s="362"/>
      <c r="U8" s="362"/>
      <c r="V8" s="362"/>
      <c r="W8" s="363"/>
      <c r="X8" s="362"/>
      <c r="Y8" s="362"/>
      <c r="Z8" s="362"/>
      <c r="AA8" s="362"/>
      <c r="AB8" s="362"/>
      <c r="AC8" s="362"/>
      <c r="AD8" s="363"/>
      <c r="AE8" s="362"/>
      <c r="AF8" s="362"/>
      <c r="AG8" s="362"/>
      <c r="AH8" s="362"/>
    </row>
    <row r="9" spans="1:34" x14ac:dyDescent="0.5">
      <c r="A9" s="472">
        <v>1</v>
      </c>
      <c r="B9" s="364" t="s">
        <v>176</v>
      </c>
      <c r="C9" s="465">
        <v>300300004</v>
      </c>
      <c r="D9" s="399">
        <v>2741510.5</v>
      </c>
      <c r="E9" s="399">
        <v>966494.97</v>
      </c>
      <c r="F9" s="399"/>
      <c r="G9" s="399">
        <v>13</v>
      </c>
      <c r="H9" s="400">
        <f t="shared" ref="H9:H72" si="3">SUM(D9:G9)</f>
        <v>3708018.4699999997</v>
      </c>
      <c r="I9" s="399">
        <v>40648.47</v>
      </c>
      <c r="J9" s="399">
        <v>5791757</v>
      </c>
      <c r="K9" s="399">
        <v>517</v>
      </c>
      <c r="L9" s="399"/>
      <c r="M9" s="399"/>
      <c r="N9" s="399"/>
      <c r="O9" s="400">
        <f>SUM(I9:N9)</f>
        <v>5832922.4699999997</v>
      </c>
      <c r="P9" s="400">
        <f>H9+O9</f>
        <v>9540940.9399999995</v>
      </c>
      <c r="Q9" s="364" t="s">
        <v>176</v>
      </c>
      <c r="R9" s="465">
        <v>300300004</v>
      </c>
      <c r="S9" s="399">
        <v>2755832.42</v>
      </c>
      <c r="T9" s="399">
        <v>1424369.21</v>
      </c>
      <c r="U9" s="399"/>
      <c r="V9" s="399"/>
      <c r="W9" s="400">
        <f t="shared" ref="W9:W72" si="4">SUM(S9:V9)</f>
        <v>4180201.63</v>
      </c>
      <c r="X9" s="399">
        <v>248117.91000000003</v>
      </c>
      <c r="Y9" s="399">
        <v>5763845</v>
      </c>
      <c r="Z9" s="402"/>
      <c r="AA9" s="399"/>
      <c r="AB9" s="399"/>
      <c r="AC9" s="399"/>
      <c r="AD9" s="400">
        <f>SUM(X9:AC9)</f>
        <v>6011962.9100000001</v>
      </c>
      <c r="AE9" s="400">
        <f>W9+AD9</f>
        <v>10192164.539999999</v>
      </c>
      <c r="AF9" s="39">
        <f>IF(H9=0,0,(W9-H9)/H9)*100</f>
        <v>12.734110248377489</v>
      </c>
      <c r="AG9" s="39">
        <f t="shared" ref="AG9" si="5">IF(O9=0,0,(AD9-O9)/O9)*100</f>
        <v>3.0694808806536464</v>
      </c>
      <c r="AH9" s="39">
        <f>IF(P9=0,0,(AE9-P9)/P9)*100</f>
        <v>6.8255699736047166</v>
      </c>
    </row>
    <row r="10" spans="1:34" x14ac:dyDescent="0.5">
      <c r="A10" s="472">
        <v>2</v>
      </c>
      <c r="B10" s="364" t="s">
        <v>177</v>
      </c>
      <c r="C10" s="465">
        <v>300300008</v>
      </c>
      <c r="D10" s="399">
        <v>22554830.120000001</v>
      </c>
      <c r="E10" s="399">
        <v>1058205.78</v>
      </c>
      <c r="F10" s="399"/>
      <c r="G10" s="399">
        <v>7054.8</v>
      </c>
      <c r="H10" s="400">
        <f t="shared" si="3"/>
        <v>23620090.700000003</v>
      </c>
      <c r="I10" s="399"/>
      <c r="J10" s="399">
        <v>43610</v>
      </c>
      <c r="K10" s="399"/>
      <c r="L10" s="399"/>
      <c r="M10" s="399"/>
      <c r="N10" s="399"/>
      <c r="O10" s="400">
        <f t="shared" ref="O10:O73" si="6">SUM(I10:N10)</f>
        <v>43610</v>
      </c>
      <c r="P10" s="400">
        <f t="shared" ref="P10:P73" si="7">H10+O10</f>
        <v>23663700.700000003</v>
      </c>
      <c r="Q10" s="364" t="s">
        <v>177</v>
      </c>
      <c r="R10" s="465">
        <v>300300008</v>
      </c>
      <c r="S10" s="399">
        <v>23132201.23</v>
      </c>
      <c r="T10" s="399">
        <v>1232930.3199999998</v>
      </c>
      <c r="U10" s="399"/>
      <c r="V10" s="399"/>
      <c r="W10" s="400">
        <f t="shared" si="4"/>
        <v>24365131.550000001</v>
      </c>
      <c r="X10" s="399">
        <v>0</v>
      </c>
      <c r="Y10" s="399">
        <v>2820</v>
      </c>
      <c r="Z10" s="402"/>
      <c r="AA10" s="399"/>
      <c r="AB10" s="399"/>
      <c r="AC10" s="399"/>
      <c r="AD10" s="400">
        <f t="shared" ref="AD10:AD73" si="8">SUM(X10:AC10)</f>
        <v>2820</v>
      </c>
      <c r="AE10" s="400">
        <f t="shared" ref="AE10:AE40" si="9">W10+AD10</f>
        <v>24367951.550000001</v>
      </c>
      <c r="AF10" s="39">
        <f t="shared" ref="AF10:AF40" si="10">IF(H10=0,0,(W10-H10)/H10)*100</f>
        <v>3.1542675236213111</v>
      </c>
      <c r="AG10" s="39">
        <f t="shared" ref="AG10:AG40" si="11">IF(O10=0,0,(AD10-O10)/O10)*100</f>
        <v>-93.533593212565918</v>
      </c>
      <c r="AH10" s="39">
        <f t="shared" ref="AH10:AH40" si="12">IF(P10=0,0,(AE10-P10)/P10)*100</f>
        <v>2.9760807868906052</v>
      </c>
    </row>
    <row r="11" spans="1:34" x14ac:dyDescent="0.5">
      <c r="A11" s="472">
        <v>3</v>
      </c>
      <c r="B11" s="364" t="s">
        <v>178</v>
      </c>
      <c r="C11" s="465">
        <v>300300009</v>
      </c>
      <c r="D11" s="399">
        <v>2146279.5</v>
      </c>
      <c r="E11" s="399">
        <v>11764078.49</v>
      </c>
      <c r="F11" s="399"/>
      <c r="G11" s="399">
        <v>0</v>
      </c>
      <c r="H11" s="400">
        <f t="shared" si="3"/>
        <v>13910357.99</v>
      </c>
      <c r="I11" s="399">
        <v>231756710.32000002</v>
      </c>
      <c r="J11" s="399">
        <v>269521.59999999998</v>
      </c>
      <c r="K11" s="399">
        <v>431596.6</v>
      </c>
      <c r="L11" s="399"/>
      <c r="M11" s="399"/>
      <c r="N11" s="399"/>
      <c r="O11" s="400">
        <f t="shared" si="6"/>
        <v>232457828.52000001</v>
      </c>
      <c r="P11" s="400">
        <f t="shared" si="7"/>
        <v>246368186.51000002</v>
      </c>
      <c r="Q11" s="364" t="s">
        <v>178</v>
      </c>
      <c r="R11" s="465">
        <v>300300009</v>
      </c>
      <c r="S11" s="399">
        <v>2196202.37</v>
      </c>
      <c r="T11" s="399">
        <v>17870819.840000004</v>
      </c>
      <c r="U11" s="399"/>
      <c r="V11" s="399"/>
      <c r="W11" s="400">
        <f t="shared" si="4"/>
        <v>20067022.210000005</v>
      </c>
      <c r="X11" s="399">
        <v>9618698.0699999984</v>
      </c>
      <c r="Y11" s="399">
        <v>393402.3</v>
      </c>
      <c r="Z11" s="402"/>
      <c r="AA11" s="399"/>
      <c r="AB11" s="399"/>
      <c r="AC11" s="399"/>
      <c r="AD11" s="400">
        <f t="shared" si="8"/>
        <v>10012100.369999999</v>
      </c>
      <c r="AE11" s="400">
        <f t="shared" si="9"/>
        <v>30079122.580000006</v>
      </c>
      <c r="AF11" s="39">
        <f t="shared" si="10"/>
        <v>44.259567039367077</v>
      </c>
      <c r="AG11" s="39">
        <f t="shared" si="11"/>
        <v>-95.69293904458091</v>
      </c>
      <c r="AH11" s="39">
        <f t="shared" si="12"/>
        <v>-87.790987543442782</v>
      </c>
    </row>
    <row r="12" spans="1:34" x14ac:dyDescent="0.5">
      <c r="A12" s="472">
        <v>4</v>
      </c>
      <c r="B12" s="364" t="s">
        <v>179</v>
      </c>
      <c r="C12" s="465">
        <v>300300010</v>
      </c>
      <c r="D12" s="399">
        <v>5781024.4500000002</v>
      </c>
      <c r="E12" s="399">
        <v>32724427.920000002</v>
      </c>
      <c r="F12" s="399"/>
      <c r="G12" s="399">
        <v>0</v>
      </c>
      <c r="H12" s="400">
        <f t="shared" si="3"/>
        <v>38505452.370000005</v>
      </c>
      <c r="I12" s="399">
        <v>44921478.849999994</v>
      </c>
      <c r="J12" s="399">
        <v>6600</v>
      </c>
      <c r="K12" s="399">
        <v>16575</v>
      </c>
      <c r="L12" s="399"/>
      <c r="M12" s="399"/>
      <c r="N12" s="399"/>
      <c r="O12" s="400">
        <f t="shared" si="6"/>
        <v>44944653.849999994</v>
      </c>
      <c r="P12" s="400">
        <f t="shared" si="7"/>
        <v>83450106.219999999</v>
      </c>
      <c r="Q12" s="364" t="s">
        <v>179</v>
      </c>
      <c r="R12" s="465">
        <v>300300010</v>
      </c>
      <c r="S12" s="399">
        <v>5905124.9199999999</v>
      </c>
      <c r="T12" s="399">
        <v>32813483.300000001</v>
      </c>
      <c r="U12" s="399"/>
      <c r="V12" s="399"/>
      <c r="W12" s="400">
        <f t="shared" si="4"/>
        <v>38718608.219999999</v>
      </c>
      <c r="X12" s="399">
        <v>38263202.969999999</v>
      </c>
      <c r="Y12" s="399">
        <v>12222</v>
      </c>
      <c r="Z12" s="402"/>
      <c r="AA12" s="399"/>
      <c r="AB12" s="399"/>
      <c r="AC12" s="399"/>
      <c r="AD12" s="400">
        <f t="shared" si="8"/>
        <v>38275424.969999999</v>
      </c>
      <c r="AE12" s="400">
        <f t="shared" si="9"/>
        <v>76994033.189999998</v>
      </c>
      <c r="AF12" s="39">
        <f t="shared" si="10"/>
        <v>0.5535731614104239</v>
      </c>
      <c r="AG12" s="39">
        <f t="shared" si="11"/>
        <v>-14.838759026286274</v>
      </c>
      <c r="AH12" s="39">
        <f t="shared" si="12"/>
        <v>-7.7364467493664044</v>
      </c>
    </row>
    <row r="13" spans="1:34" x14ac:dyDescent="0.5">
      <c r="A13" s="472">
        <v>5</v>
      </c>
      <c r="B13" s="364" t="s">
        <v>180</v>
      </c>
      <c r="C13" s="465">
        <v>300300011</v>
      </c>
      <c r="D13" s="399">
        <v>9602498.1300000008</v>
      </c>
      <c r="E13" s="399">
        <v>3674559.13</v>
      </c>
      <c r="F13" s="399"/>
      <c r="G13" s="399">
        <v>17884.919999999998</v>
      </c>
      <c r="H13" s="400">
        <f t="shared" si="3"/>
        <v>13294942.180000002</v>
      </c>
      <c r="I13" s="399">
        <v>468831.06999999995</v>
      </c>
      <c r="J13" s="399">
        <v>1374227</v>
      </c>
      <c r="K13" s="399"/>
      <c r="L13" s="399"/>
      <c r="M13" s="399"/>
      <c r="N13" s="399"/>
      <c r="O13" s="400">
        <f t="shared" si="6"/>
        <v>1843058.0699999998</v>
      </c>
      <c r="P13" s="400">
        <f t="shared" si="7"/>
        <v>15138000.250000002</v>
      </c>
      <c r="Q13" s="364" t="s">
        <v>180</v>
      </c>
      <c r="R13" s="465">
        <v>300300011</v>
      </c>
      <c r="S13" s="399">
        <v>9512921.6900000013</v>
      </c>
      <c r="T13" s="399">
        <v>3256234.2100000004</v>
      </c>
      <c r="U13" s="399"/>
      <c r="V13" s="399"/>
      <c r="W13" s="400">
        <f t="shared" si="4"/>
        <v>12769155.900000002</v>
      </c>
      <c r="X13" s="399">
        <v>8772898.3300000001</v>
      </c>
      <c r="Y13" s="399">
        <v>685341.36</v>
      </c>
      <c r="Z13" s="402"/>
      <c r="AA13" s="399"/>
      <c r="AB13" s="399"/>
      <c r="AC13" s="399"/>
      <c r="AD13" s="400">
        <f t="shared" si="8"/>
        <v>9458239.6899999995</v>
      </c>
      <c r="AE13" s="400">
        <f t="shared" si="9"/>
        <v>22227395.590000004</v>
      </c>
      <c r="AF13" s="39">
        <f t="shared" si="10"/>
        <v>-3.954784254654045</v>
      </c>
      <c r="AG13" s="39">
        <f t="shared" si="11"/>
        <v>413.18186029808601</v>
      </c>
      <c r="AH13" s="39">
        <f t="shared" si="12"/>
        <v>46.8317824211953</v>
      </c>
    </row>
    <row r="14" spans="1:34" x14ac:dyDescent="0.5">
      <c r="A14" s="472">
        <v>6</v>
      </c>
      <c r="B14" s="364" t="s">
        <v>181</v>
      </c>
      <c r="C14" s="465">
        <v>300300012</v>
      </c>
      <c r="D14" s="399">
        <v>6774926.1200000001</v>
      </c>
      <c r="E14" s="399">
        <v>1064808.04</v>
      </c>
      <c r="F14" s="399"/>
      <c r="G14" s="399">
        <v>11</v>
      </c>
      <c r="H14" s="400">
        <f t="shared" si="3"/>
        <v>7839745.1600000001</v>
      </c>
      <c r="I14" s="399">
        <v>2881540.3999999994</v>
      </c>
      <c r="J14" s="399">
        <v>125618</v>
      </c>
      <c r="K14" s="399"/>
      <c r="L14" s="399"/>
      <c r="M14" s="399"/>
      <c r="N14" s="399"/>
      <c r="O14" s="400">
        <f t="shared" si="6"/>
        <v>3007158.3999999994</v>
      </c>
      <c r="P14" s="400">
        <f t="shared" si="7"/>
        <v>10846903.559999999</v>
      </c>
      <c r="Q14" s="364" t="s">
        <v>181</v>
      </c>
      <c r="R14" s="465">
        <v>300300012</v>
      </c>
      <c r="S14" s="399">
        <v>7160304.1499999994</v>
      </c>
      <c r="T14" s="399">
        <v>1069594.5399999998</v>
      </c>
      <c r="U14" s="399"/>
      <c r="V14" s="399"/>
      <c r="W14" s="400">
        <f t="shared" si="4"/>
        <v>8229898.6899999995</v>
      </c>
      <c r="X14" s="399">
        <v>3930674.05</v>
      </c>
      <c r="Y14" s="399">
        <v>75865</v>
      </c>
      <c r="Z14" s="402"/>
      <c r="AA14" s="399"/>
      <c r="AB14" s="399"/>
      <c r="AC14" s="399"/>
      <c r="AD14" s="400">
        <f t="shared" si="8"/>
        <v>4006539.05</v>
      </c>
      <c r="AE14" s="400">
        <f t="shared" si="9"/>
        <v>12236437.739999998</v>
      </c>
      <c r="AF14" s="39">
        <f t="shared" si="10"/>
        <v>4.9766098519457405</v>
      </c>
      <c r="AG14" s="39">
        <f t="shared" si="11"/>
        <v>33.233389035974973</v>
      </c>
      <c r="AH14" s="39">
        <f t="shared" si="12"/>
        <v>12.810422553438835</v>
      </c>
    </row>
    <row r="15" spans="1:34" x14ac:dyDescent="0.5">
      <c r="A15" s="472">
        <v>7</v>
      </c>
      <c r="B15" s="364" t="s">
        <v>182</v>
      </c>
      <c r="C15" s="465">
        <v>300300014</v>
      </c>
      <c r="D15" s="399">
        <v>3179042.87</v>
      </c>
      <c r="E15" s="399">
        <v>718666.95</v>
      </c>
      <c r="F15" s="399"/>
      <c r="G15" s="399">
        <v>26</v>
      </c>
      <c r="H15" s="400">
        <f t="shared" si="3"/>
        <v>3897735.8200000003</v>
      </c>
      <c r="I15" s="399">
        <v>185325.89</v>
      </c>
      <c r="J15" s="399">
        <v>1066618</v>
      </c>
      <c r="K15" s="399">
        <v>255742.5</v>
      </c>
      <c r="L15" s="399"/>
      <c r="M15" s="399"/>
      <c r="N15" s="399"/>
      <c r="O15" s="400">
        <f t="shared" si="6"/>
        <v>1507686.3900000001</v>
      </c>
      <c r="P15" s="400">
        <f t="shared" si="7"/>
        <v>5405422.2100000009</v>
      </c>
      <c r="Q15" s="364" t="s">
        <v>182</v>
      </c>
      <c r="R15" s="465">
        <v>300300014</v>
      </c>
      <c r="S15" s="399">
        <v>3678922.84</v>
      </c>
      <c r="T15" s="399">
        <v>844828.64999999991</v>
      </c>
      <c r="U15" s="399"/>
      <c r="V15" s="399"/>
      <c r="W15" s="400">
        <f t="shared" si="4"/>
        <v>4523751.49</v>
      </c>
      <c r="X15" s="399">
        <v>21021033.149999999</v>
      </c>
      <c r="Y15" s="399">
        <v>528309.16999999993</v>
      </c>
      <c r="Z15" s="402"/>
      <c r="AA15" s="399"/>
      <c r="AB15" s="399"/>
      <c r="AC15" s="399"/>
      <c r="AD15" s="400">
        <f t="shared" si="8"/>
        <v>21549342.32</v>
      </c>
      <c r="AE15" s="400">
        <f t="shared" si="9"/>
        <v>26073093.810000002</v>
      </c>
      <c r="AF15" s="39">
        <f t="shared" si="10"/>
        <v>16.061008208606601</v>
      </c>
      <c r="AG15" s="39">
        <f t="shared" si="11"/>
        <v>1329.2987230587123</v>
      </c>
      <c r="AH15" s="39">
        <f t="shared" si="12"/>
        <v>382.35073592891456</v>
      </c>
    </row>
    <row r="16" spans="1:34" x14ac:dyDescent="0.5">
      <c r="A16" s="472">
        <v>8</v>
      </c>
      <c r="B16" s="364" t="s">
        <v>183</v>
      </c>
      <c r="C16" s="465">
        <v>300300015</v>
      </c>
      <c r="D16" s="399">
        <v>4853343.42</v>
      </c>
      <c r="E16" s="399">
        <v>14300660.050000001</v>
      </c>
      <c r="F16" s="399"/>
      <c r="G16" s="399">
        <v>11</v>
      </c>
      <c r="H16" s="400">
        <f t="shared" si="3"/>
        <v>19154014.469999999</v>
      </c>
      <c r="I16" s="399">
        <v>61119059.140000008</v>
      </c>
      <c r="J16" s="399">
        <v>1604212.5</v>
      </c>
      <c r="K16" s="399"/>
      <c r="L16" s="399"/>
      <c r="M16" s="399"/>
      <c r="N16" s="399"/>
      <c r="O16" s="400">
        <f t="shared" si="6"/>
        <v>62723271.640000008</v>
      </c>
      <c r="P16" s="400">
        <f t="shared" si="7"/>
        <v>81877286.110000014</v>
      </c>
      <c r="Q16" s="364" t="s">
        <v>183</v>
      </c>
      <c r="R16" s="465">
        <v>300300015</v>
      </c>
      <c r="S16" s="399">
        <v>5391853.7599999998</v>
      </c>
      <c r="T16" s="399">
        <v>23049863.869999997</v>
      </c>
      <c r="U16" s="399"/>
      <c r="V16" s="399"/>
      <c r="W16" s="400">
        <f t="shared" si="4"/>
        <v>28441717.629999995</v>
      </c>
      <c r="X16" s="399">
        <v>10714252.00999999</v>
      </c>
      <c r="Y16" s="399">
        <v>1727412</v>
      </c>
      <c r="Z16" s="402">
        <v>448750</v>
      </c>
      <c r="AA16" s="399"/>
      <c r="AB16" s="399"/>
      <c r="AC16" s="399"/>
      <c r="AD16" s="400">
        <f t="shared" si="8"/>
        <v>12890414.00999999</v>
      </c>
      <c r="AE16" s="400">
        <f t="shared" si="9"/>
        <v>41332131.639999986</v>
      </c>
      <c r="AF16" s="39">
        <f t="shared" si="10"/>
        <v>48.489590391334794</v>
      </c>
      <c r="AG16" s="39">
        <f t="shared" si="11"/>
        <v>-79.448753751264007</v>
      </c>
      <c r="AH16" s="39">
        <f t="shared" si="12"/>
        <v>-49.519416673787482</v>
      </c>
    </row>
    <row r="17" spans="1:34" x14ac:dyDescent="0.5">
      <c r="A17" s="472">
        <v>9</v>
      </c>
      <c r="B17" s="364" t="s">
        <v>184</v>
      </c>
      <c r="C17" s="465">
        <v>300300017</v>
      </c>
      <c r="D17" s="399">
        <v>2410620.44</v>
      </c>
      <c r="E17" s="399">
        <v>521162.93</v>
      </c>
      <c r="F17" s="399"/>
      <c r="G17" s="399">
        <v>7254.33</v>
      </c>
      <c r="H17" s="400">
        <f t="shared" si="3"/>
        <v>2939037.7</v>
      </c>
      <c r="I17" s="399">
        <v>301890.65999999997</v>
      </c>
      <c r="J17" s="399">
        <v>479437.96</v>
      </c>
      <c r="K17" s="399"/>
      <c r="L17" s="399"/>
      <c r="M17" s="399"/>
      <c r="N17" s="399"/>
      <c r="O17" s="400">
        <f t="shared" si="6"/>
        <v>781328.62</v>
      </c>
      <c r="P17" s="400">
        <f t="shared" si="7"/>
        <v>3720366.3200000003</v>
      </c>
      <c r="Q17" s="364" t="s">
        <v>184</v>
      </c>
      <c r="R17" s="465">
        <v>300300017</v>
      </c>
      <c r="S17" s="399">
        <v>3322013.65</v>
      </c>
      <c r="T17" s="399">
        <v>631661.76999999967</v>
      </c>
      <c r="U17" s="399"/>
      <c r="V17" s="399"/>
      <c r="W17" s="400">
        <f t="shared" si="4"/>
        <v>3953675.4199999995</v>
      </c>
      <c r="X17" s="399">
        <v>385654.01999999996</v>
      </c>
      <c r="Y17" s="399">
        <v>845873</v>
      </c>
      <c r="Z17" s="402"/>
      <c r="AA17" s="399"/>
      <c r="AB17" s="399"/>
      <c r="AC17" s="399"/>
      <c r="AD17" s="400">
        <f t="shared" si="8"/>
        <v>1231527.02</v>
      </c>
      <c r="AE17" s="400">
        <f t="shared" si="9"/>
        <v>5185202.4399999995</v>
      </c>
      <c r="AF17" s="39">
        <f t="shared" si="10"/>
        <v>34.522786829171984</v>
      </c>
      <c r="AG17" s="39">
        <f t="shared" si="11"/>
        <v>57.619596732550264</v>
      </c>
      <c r="AH17" s="39">
        <f t="shared" si="12"/>
        <v>39.373437828563048</v>
      </c>
    </row>
    <row r="18" spans="1:34" x14ac:dyDescent="0.5">
      <c r="A18" s="472">
        <v>10</v>
      </c>
      <c r="B18" s="364" t="s">
        <v>185</v>
      </c>
      <c r="C18" s="465">
        <v>300300021</v>
      </c>
      <c r="D18" s="399">
        <v>1908408.14</v>
      </c>
      <c r="E18" s="399">
        <v>1272978.19</v>
      </c>
      <c r="F18" s="399"/>
      <c r="G18" s="399">
        <v>10198.08</v>
      </c>
      <c r="H18" s="400">
        <f t="shared" si="3"/>
        <v>3191584.41</v>
      </c>
      <c r="I18" s="399">
        <v>1340416.4700000002</v>
      </c>
      <c r="J18" s="399">
        <v>330801</v>
      </c>
      <c r="K18" s="399"/>
      <c r="L18" s="399">
        <v>1112567.6200000001</v>
      </c>
      <c r="M18" s="399"/>
      <c r="N18" s="399"/>
      <c r="O18" s="400">
        <f t="shared" si="6"/>
        <v>2783785.0900000003</v>
      </c>
      <c r="P18" s="400">
        <f t="shared" si="7"/>
        <v>5975369.5</v>
      </c>
      <c r="Q18" s="364" t="s">
        <v>185</v>
      </c>
      <c r="R18" s="465">
        <v>300300021</v>
      </c>
      <c r="S18" s="399">
        <v>2149762.19</v>
      </c>
      <c r="T18" s="399">
        <v>1195289.5299999996</v>
      </c>
      <c r="U18" s="399"/>
      <c r="V18" s="399"/>
      <c r="W18" s="400">
        <f t="shared" si="4"/>
        <v>3345051.7199999997</v>
      </c>
      <c r="X18" s="399">
        <v>1529930.28</v>
      </c>
      <c r="Y18" s="399">
        <v>458280</v>
      </c>
      <c r="Z18" s="402"/>
      <c r="AA18" s="399"/>
      <c r="AB18" s="399"/>
      <c r="AC18" s="399"/>
      <c r="AD18" s="400">
        <f>SUM(X18:AC18)</f>
        <v>1988210.28</v>
      </c>
      <c r="AE18" s="400">
        <f t="shared" si="9"/>
        <v>5333262</v>
      </c>
      <c r="AF18" s="39">
        <f t="shared" si="10"/>
        <v>4.8084991742392793</v>
      </c>
      <c r="AG18" s="39">
        <f t="shared" si="11"/>
        <v>-28.578887531867636</v>
      </c>
      <c r="AH18" s="39">
        <f t="shared" si="12"/>
        <v>-10.745904500131749</v>
      </c>
    </row>
    <row r="19" spans="1:34" x14ac:dyDescent="0.5">
      <c r="A19" s="472">
        <v>11</v>
      </c>
      <c r="B19" s="364" t="s">
        <v>186</v>
      </c>
      <c r="C19" s="465">
        <v>300300022</v>
      </c>
      <c r="D19" s="399">
        <v>2667211.92</v>
      </c>
      <c r="E19" s="399">
        <v>2183850.61</v>
      </c>
      <c r="F19" s="399"/>
      <c r="G19" s="399">
        <v>0</v>
      </c>
      <c r="H19" s="400">
        <f t="shared" si="3"/>
        <v>4851062.5299999993</v>
      </c>
      <c r="I19" s="399">
        <v>1788457.11</v>
      </c>
      <c r="J19" s="399">
        <v>534041</v>
      </c>
      <c r="K19" s="399"/>
      <c r="L19" s="399">
        <v>1003676.73</v>
      </c>
      <c r="M19" s="399"/>
      <c r="N19" s="399"/>
      <c r="O19" s="400">
        <f t="shared" si="6"/>
        <v>3326174.8400000003</v>
      </c>
      <c r="P19" s="400">
        <f t="shared" si="7"/>
        <v>8177237.3699999992</v>
      </c>
      <c r="Q19" s="364" t="s">
        <v>186</v>
      </c>
      <c r="R19" s="465">
        <v>300300022</v>
      </c>
      <c r="S19" s="399">
        <v>2690656.7600000002</v>
      </c>
      <c r="T19" s="399">
        <v>2083573.3900000001</v>
      </c>
      <c r="U19" s="399"/>
      <c r="V19" s="399"/>
      <c r="W19" s="400">
        <f t="shared" si="4"/>
        <v>4774230.1500000004</v>
      </c>
      <c r="X19" s="399">
        <v>1793424.04</v>
      </c>
      <c r="Y19" s="399">
        <v>414781</v>
      </c>
      <c r="Z19" s="402">
        <v>10120</v>
      </c>
      <c r="AA19" s="399"/>
      <c r="AB19" s="399"/>
      <c r="AC19" s="399"/>
      <c r="AD19" s="400">
        <f t="shared" si="8"/>
        <v>2218325.04</v>
      </c>
      <c r="AE19" s="400">
        <f t="shared" si="9"/>
        <v>6992555.1900000004</v>
      </c>
      <c r="AF19" s="39">
        <f t="shared" si="10"/>
        <v>-1.5838258015610236</v>
      </c>
      <c r="AG19" s="39">
        <f t="shared" si="11"/>
        <v>-33.307022429404228</v>
      </c>
      <c r="AH19" s="39">
        <f t="shared" si="12"/>
        <v>-14.48756011836304</v>
      </c>
    </row>
    <row r="20" spans="1:34" x14ac:dyDescent="0.5">
      <c r="A20" s="472">
        <v>12</v>
      </c>
      <c r="B20" s="364" t="s">
        <v>187</v>
      </c>
      <c r="C20" s="465">
        <v>300300023</v>
      </c>
      <c r="D20" s="399">
        <v>3496808.11</v>
      </c>
      <c r="E20" s="399">
        <v>2019421.99</v>
      </c>
      <c r="F20" s="399"/>
      <c r="G20" s="399">
        <v>0</v>
      </c>
      <c r="H20" s="400">
        <f t="shared" si="3"/>
        <v>5516230.0999999996</v>
      </c>
      <c r="I20" s="399">
        <v>2010644.38</v>
      </c>
      <c r="J20" s="399">
        <v>125722</v>
      </c>
      <c r="K20" s="399">
        <v>1500</v>
      </c>
      <c r="L20" s="399">
        <v>962387.22</v>
      </c>
      <c r="M20" s="399"/>
      <c r="N20" s="399"/>
      <c r="O20" s="400">
        <f t="shared" si="6"/>
        <v>3100253.5999999996</v>
      </c>
      <c r="P20" s="400">
        <f t="shared" si="7"/>
        <v>8616483.6999999993</v>
      </c>
      <c r="Q20" s="364" t="s">
        <v>187</v>
      </c>
      <c r="R20" s="465">
        <v>300300023</v>
      </c>
      <c r="S20" s="399">
        <v>3469101.8700000006</v>
      </c>
      <c r="T20" s="399">
        <v>1839154.0599999996</v>
      </c>
      <c r="U20" s="399"/>
      <c r="V20" s="399"/>
      <c r="W20" s="400">
        <f t="shared" si="4"/>
        <v>5308255.93</v>
      </c>
      <c r="X20" s="399">
        <v>1801292.0999999999</v>
      </c>
      <c r="Y20" s="399">
        <v>352458</v>
      </c>
      <c r="Z20" s="402">
        <v>3040</v>
      </c>
      <c r="AA20" s="399"/>
      <c r="AB20" s="399"/>
      <c r="AC20" s="399"/>
      <c r="AD20" s="400">
        <f t="shared" si="8"/>
        <v>2156790.0999999996</v>
      </c>
      <c r="AE20" s="400">
        <f t="shared" si="9"/>
        <v>7465046.0299999993</v>
      </c>
      <c r="AF20" s="39">
        <f t="shared" si="10"/>
        <v>-3.7702228918985803</v>
      </c>
      <c r="AG20" s="39">
        <f t="shared" si="11"/>
        <v>-30.431816932653511</v>
      </c>
      <c r="AH20" s="39">
        <f t="shared" si="12"/>
        <v>-13.363196752754259</v>
      </c>
    </row>
    <row r="21" spans="1:34" x14ac:dyDescent="0.5">
      <c r="A21" s="472">
        <v>13</v>
      </c>
      <c r="B21" s="364" t="s">
        <v>188</v>
      </c>
      <c r="C21" s="465">
        <v>300300024</v>
      </c>
      <c r="D21" s="399">
        <v>1060140.8999999999</v>
      </c>
      <c r="E21" s="399">
        <v>1053693.17</v>
      </c>
      <c r="F21" s="399"/>
      <c r="G21" s="399">
        <v>0</v>
      </c>
      <c r="H21" s="400">
        <f t="shared" si="3"/>
        <v>2113834.0699999998</v>
      </c>
      <c r="I21" s="399">
        <v>622821.21</v>
      </c>
      <c r="J21" s="399">
        <v>91676</v>
      </c>
      <c r="K21" s="399">
        <v>4090</v>
      </c>
      <c r="L21" s="399">
        <v>926152.58</v>
      </c>
      <c r="M21" s="399"/>
      <c r="N21" s="399"/>
      <c r="O21" s="400">
        <f t="shared" si="6"/>
        <v>1644739.79</v>
      </c>
      <c r="P21" s="400">
        <f t="shared" si="7"/>
        <v>3758573.86</v>
      </c>
      <c r="Q21" s="364" t="s">
        <v>188</v>
      </c>
      <c r="R21" s="465">
        <v>300300024</v>
      </c>
      <c r="S21" s="399">
        <v>1318630.8500000001</v>
      </c>
      <c r="T21" s="399">
        <v>976774.83000000019</v>
      </c>
      <c r="U21" s="399"/>
      <c r="V21" s="399"/>
      <c r="W21" s="400">
        <f t="shared" si="4"/>
        <v>2295405.6800000002</v>
      </c>
      <c r="X21" s="399">
        <v>633254.33000000007</v>
      </c>
      <c r="Y21" s="399">
        <v>85490</v>
      </c>
      <c r="Z21" s="402">
        <v>8804</v>
      </c>
      <c r="AA21" s="399"/>
      <c r="AB21" s="399"/>
      <c r="AC21" s="399"/>
      <c r="AD21" s="400">
        <f t="shared" si="8"/>
        <v>727548.33000000007</v>
      </c>
      <c r="AE21" s="400">
        <f t="shared" si="9"/>
        <v>3022954.0100000002</v>
      </c>
      <c r="AF21" s="39">
        <f t="shared" si="10"/>
        <v>8.5896813083346863</v>
      </c>
      <c r="AG21" s="39">
        <f t="shared" si="11"/>
        <v>-55.765140819022804</v>
      </c>
      <c r="AH21" s="39">
        <f t="shared" si="12"/>
        <v>-19.571781143606412</v>
      </c>
    </row>
    <row r="22" spans="1:34" x14ac:dyDescent="0.5">
      <c r="A22" s="472">
        <v>14</v>
      </c>
      <c r="B22" s="364" t="s">
        <v>189</v>
      </c>
      <c r="C22" s="465">
        <v>300300025</v>
      </c>
      <c r="D22" s="399">
        <v>2867195.62</v>
      </c>
      <c r="E22" s="399">
        <v>1838475.73</v>
      </c>
      <c r="F22" s="399"/>
      <c r="G22" s="399">
        <v>1</v>
      </c>
      <c r="H22" s="400">
        <f t="shared" si="3"/>
        <v>4705672.3499999996</v>
      </c>
      <c r="I22" s="399">
        <v>1900823.4100000001</v>
      </c>
      <c r="J22" s="399">
        <v>228240</v>
      </c>
      <c r="K22" s="399">
        <v>3770</v>
      </c>
      <c r="L22" s="399">
        <v>1021773.6599999999</v>
      </c>
      <c r="M22" s="399"/>
      <c r="N22" s="399"/>
      <c r="O22" s="400">
        <f t="shared" si="6"/>
        <v>3154607.0700000003</v>
      </c>
      <c r="P22" s="400">
        <f t="shared" si="7"/>
        <v>7860279.4199999999</v>
      </c>
      <c r="Q22" s="364" t="s">
        <v>189</v>
      </c>
      <c r="R22" s="465">
        <v>300300025</v>
      </c>
      <c r="S22" s="399">
        <v>3186137.07</v>
      </c>
      <c r="T22" s="399">
        <v>1754956.4099999997</v>
      </c>
      <c r="U22" s="399"/>
      <c r="V22" s="399"/>
      <c r="W22" s="400">
        <f t="shared" si="4"/>
        <v>4941093.4799999995</v>
      </c>
      <c r="X22" s="399">
        <v>1943552.5699999998</v>
      </c>
      <c r="Y22" s="399">
        <v>218344</v>
      </c>
      <c r="Z22" s="402">
        <v>14890</v>
      </c>
      <c r="AA22" s="399"/>
      <c r="AB22" s="399"/>
      <c r="AC22" s="399"/>
      <c r="AD22" s="400">
        <f t="shared" si="8"/>
        <v>2176786.5699999998</v>
      </c>
      <c r="AE22" s="400">
        <f t="shared" si="9"/>
        <v>7117880.0499999989</v>
      </c>
      <c r="AF22" s="39">
        <f t="shared" si="10"/>
        <v>5.0029222710331691</v>
      </c>
      <c r="AG22" s="39">
        <f t="shared" si="11"/>
        <v>-30.996586208754056</v>
      </c>
      <c r="AH22" s="39">
        <f t="shared" si="12"/>
        <v>-9.4449488412716125</v>
      </c>
    </row>
    <row r="23" spans="1:34" x14ac:dyDescent="0.5">
      <c r="A23" s="472">
        <v>15</v>
      </c>
      <c r="B23" s="364" t="s">
        <v>190</v>
      </c>
      <c r="C23" s="465">
        <v>300300026</v>
      </c>
      <c r="D23" s="399">
        <v>1096289.1299999999</v>
      </c>
      <c r="E23" s="399">
        <v>2014144.52</v>
      </c>
      <c r="F23" s="399"/>
      <c r="G23" s="399">
        <v>0</v>
      </c>
      <c r="H23" s="400">
        <f t="shared" si="3"/>
        <v>3110433.65</v>
      </c>
      <c r="I23" s="399">
        <v>1646998.0000000002</v>
      </c>
      <c r="J23" s="399">
        <v>46740</v>
      </c>
      <c r="K23" s="399">
        <v>3177</v>
      </c>
      <c r="L23" s="399">
        <v>957392.25000000012</v>
      </c>
      <c r="M23" s="399"/>
      <c r="N23" s="399"/>
      <c r="O23" s="400">
        <f t="shared" si="6"/>
        <v>2654307.2500000005</v>
      </c>
      <c r="P23" s="400">
        <f t="shared" si="7"/>
        <v>5764740.9000000004</v>
      </c>
      <c r="Q23" s="364" t="s">
        <v>190</v>
      </c>
      <c r="R23" s="465">
        <v>300300026</v>
      </c>
      <c r="S23" s="399">
        <v>1435167</v>
      </c>
      <c r="T23" s="399">
        <v>1774317.33</v>
      </c>
      <c r="U23" s="399"/>
      <c r="V23" s="399"/>
      <c r="W23" s="400">
        <f t="shared" si="4"/>
        <v>3209484.33</v>
      </c>
      <c r="X23" s="399">
        <v>1766819.3299999998</v>
      </c>
      <c r="Y23" s="399">
        <v>62700</v>
      </c>
      <c r="Z23" s="402">
        <v>9598</v>
      </c>
      <c r="AA23" s="399"/>
      <c r="AB23" s="399"/>
      <c r="AC23" s="399"/>
      <c r="AD23" s="400">
        <f t="shared" si="8"/>
        <v>1839117.3299999998</v>
      </c>
      <c r="AE23" s="400">
        <f t="shared" si="9"/>
        <v>5048601.66</v>
      </c>
      <c r="AF23" s="39">
        <f t="shared" si="10"/>
        <v>3.1844652915197265</v>
      </c>
      <c r="AG23" s="39">
        <f t="shared" si="11"/>
        <v>-30.711965240648027</v>
      </c>
      <c r="AH23" s="39">
        <f t="shared" si="12"/>
        <v>-12.422748089163907</v>
      </c>
    </row>
    <row r="24" spans="1:34" x14ac:dyDescent="0.5">
      <c r="A24" s="472">
        <v>16</v>
      </c>
      <c r="B24" s="364" t="s">
        <v>191</v>
      </c>
      <c r="C24" s="465">
        <v>300300027</v>
      </c>
      <c r="D24" s="399">
        <v>2130140.52</v>
      </c>
      <c r="E24" s="399">
        <v>1498211.28</v>
      </c>
      <c r="F24" s="399"/>
      <c r="G24" s="399">
        <v>3097.72</v>
      </c>
      <c r="H24" s="400">
        <f t="shared" si="3"/>
        <v>3631449.52</v>
      </c>
      <c r="I24" s="399">
        <v>3161359.3600000008</v>
      </c>
      <c r="J24" s="399">
        <v>102090</v>
      </c>
      <c r="K24" s="399">
        <v>7676</v>
      </c>
      <c r="L24" s="399">
        <v>650416.25999999989</v>
      </c>
      <c r="M24" s="399"/>
      <c r="N24" s="399"/>
      <c r="O24" s="400">
        <f t="shared" si="6"/>
        <v>3921541.6200000006</v>
      </c>
      <c r="P24" s="400">
        <f t="shared" si="7"/>
        <v>7552991.1400000006</v>
      </c>
      <c r="Q24" s="364" t="s">
        <v>191</v>
      </c>
      <c r="R24" s="465">
        <v>300300027</v>
      </c>
      <c r="S24" s="399">
        <v>2430386.2400000002</v>
      </c>
      <c r="T24" s="399">
        <v>1383870.06</v>
      </c>
      <c r="U24" s="399"/>
      <c r="V24" s="399"/>
      <c r="W24" s="400">
        <f t="shared" si="4"/>
        <v>3814256.3000000003</v>
      </c>
      <c r="X24" s="399">
        <v>4644089.22</v>
      </c>
      <c r="Y24" s="399">
        <v>123058</v>
      </c>
      <c r="Z24" s="402">
        <v>5600</v>
      </c>
      <c r="AA24" s="399"/>
      <c r="AB24" s="399"/>
      <c r="AC24" s="399"/>
      <c r="AD24" s="400">
        <f t="shared" si="8"/>
        <v>4772747.22</v>
      </c>
      <c r="AE24" s="400">
        <f t="shared" si="9"/>
        <v>8587003.5199999996</v>
      </c>
      <c r="AF24" s="39">
        <f t="shared" si="10"/>
        <v>5.0339892925181084</v>
      </c>
      <c r="AG24" s="39">
        <f t="shared" si="11"/>
        <v>21.70589228630956</v>
      </c>
      <c r="AH24" s="39">
        <f t="shared" si="12"/>
        <v>13.690104500771319</v>
      </c>
    </row>
    <row r="25" spans="1:34" x14ac:dyDescent="0.5">
      <c r="A25" s="472">
        <v>17</v>
      </c>
      <c r="B25" s="364" t="s">
        <v>192</v>
      </c>
      <c r="C25" s="465">
        <v>300300028</v>
      </c>
      <c r="D25" s="399">
        <v>1821334.81</v>
      </c>
      <c r="E25" s="399">
        <v>1756265.47</v>
      </c>
      <c r="F25" s="399"/>
      <c r="G25" s="399">
        <v>10386.35</v>
      </c>
      <c r="H25" s="400">
        <f t="shared" si="3"/>
        <v>3587986.6300000004</v>
      </c>
      <c r="I25" s="399">
        <v>1494955.0699999998</v>
      </c>
      <c r="J25" s="399">
        <v>300720</v>
      </c>
      <c r="K25" s="399">
        <v>4280</v>
      </c>
      <c r="L25" s="399">
        <v>926904.19</v>
      </c>
      <c r="M25" s="399"/>
      <c r="N25" s="399"/>
      <c r="O25" s="400">
        <f t="shared" si="6"/>
        <v>2726859.26</v>
      </c>
      <c r="P25" s="400">
        <f t="shared" si="7"/>
        <v>6314845.8900000006</v>
      </c>
      <c r="Q25" s="364" t="s">
        <v>192</v>
      </c>
      <c r="R25" s="465">
        <v>300300028</v>
      </c>
      <c r="S25" s="399">
        <v>2023880.0899999999</v>
      </c>
      <c r="T25" s="399">
        <v>1724619.46</v>
      </c>
      <c r="U25" s="399"/>
      <c r="V25" s="399"/>
      <c r="W25" s="400">
        <f t="shared" si="4"/>
        <v>3748499.55</v>
      </c>
      <c r="X25" s="399">
        <v>3434764.8099999996</v>
      </c>
      <c r="Y25" s="399">
        <v>319178</v>
      </c>
      <c r="Z25" s="402">
        <v>14503</v>
      </c>
      <c r="AA25" s="399"/>
      <c r="AB25" s="399"/>
      <c r="AC25" s="399"/>
      <c r="AD25" s="400">
        <f t="shared" si="8"/>
        <v>3768445.8099999996</v>
      </c>
      <c r="AE25" s="400">
        <f t="shared" si="9"/>
        <v>7516945.3599999994</v>
      </c>
      <c r="AF25" s="39">
        <f t="shared" si="10"/>
        <v>4.4736209064413224</v>
      </c>
      <c r="AG25" s="39">
        <f t="shared" si="11"/>
        <v>38.197297721922027</v>
      </c>
      <c r="AH25" s="39">
        <f t="shared" si="12"/>
        <v>19.036085613801077</v>
      </c>
    </row>
    <row r="26" spans="1:34" x14ac:dyDescent="0.5">
      <c r="A26" s="472">
        <v>18</v>
      </c>
      <c r="B26" s="364" t="s">
        <v>193</v>
      </c>
      <c r="C26" s="465">
        <v>300300029</v>
      </c>
      <c r="D26" s="399">
        <v>2662310.7400000002</v>
      </c>
      <c r="E26" s="399">
        <v>1683795.91</v>
      </c>
      <c r="F26" s="399"/>
      <c r="G26" s="399">
        <v>80000</v>
      </c>
      <c r="H26" s="400">
        <f t="shared" si="3"/>
        <v>4426106.6500000004</v>
      </c>
      <c r="I26" s="399">
        <v>3651724.6799999997</v>
      </c>
      <c r="J26" s="399">
        <v>437368</v>
      </c>
      <c r="K26" s="399">
        <v>2040</v>
      </c>
      <c r="L26" s="399">
        <v>1010454.2899999998</v>
      </c>
      <c r="M26" s="399"/>
      <c r="N26" s="399"/>
      <c r="O26" s="400">
        <f t="shared" si="6"/>
        <v>5101586.97</v>
      </c>
      <c r="P26" s="400">
        <f t="shared" si="7"/>
        <v>9527693.620000001</v>
      </c>
      <c r="Q26" s="364" t="s">
        <v>193</v>
      </c>
      <c r="R26" s="465">
        <v>300300029</v>
      </c>
      <c r="S26" s="399">
        <v>2767953.3200000003</v>
      </c>
      <c r="T26" s="399">
        <v>1521703.8799999997</v>
      </c>
      <c r="U26" s="399"/>
      <c r="V26" s="399"/>
      <c r="W26" s="400">
        <f t="shared" si="4"/>
        <v>4289657.2</v>
      </c>
      <c r="X26" s="399">
        <v>1832532.26</v>
      </c>
      <c r="Y26" s="399">
        <v>278201</v>
      </c>
      <c r="Z26" s="402">
        <v>0</v>
      </c>
      <c r="AA26" s="399"/>
      <c r="AB26" s="399"/>
      <c r="AC26" s="399"/>
      <c r="AD26" s="400">
        <f t="shared" si="8"/>
        <v>2110733.2599999998</v>
      </c>
      <c r="AE26" s="400">
        <f t="shared" si="9"/>
        <v>6400390.46</v>
      </c>
      <c r="AF26" s="39">
        <f t="shared" si="10"/>
        <v>-3.0828324030556331</v>
      </c>
      <c r="AG26" s="39">
        <f t="shared" si="11"/>
        <v>-58.625947721518514</v>
      </c>
      <c r="AH26" s="39">
        <f t="shared" si="12"/>
        <v>-32.823296851562702</v>
      </c>
    </row>
    <row r="27" spans="1:34" x14ac:dyDescent="0.5">
      <c r="A27" s="472">
        <v>19</v>
      </c>
      <c r="B27" s="364" t="s">
        <v>194</v>
      </c>
      <c r="C27" s="465">
        <v>300300030</v>
      </c>
      <c r="D27" s="399">
        <v>3530480.41</v>
      </c>
      <c r="E27" s="399">
        <v>2042242.35</v>
      </c>
      <c r="F27" s="399"/>
      <c r="G27" s="399">
        <v>0</v>
      </c>
      <c r="H27" s="400">
        <f t="shared" si="3"/>
        <v>5572722.7599999998</v>
      </c>
      <c r="I27" s="399">
        <v>2973098.64</v>
      </c>
      <c r="J27" s="399">
        <v>496932</v>
      </c>
      <c r="K27" s="399">
        <v>26073</v>
      </c>
      <c r="L27" s="399">
        <v>1009814.4100000001</v>
      </c>
      <c r="M27" s="399"/>
      <c r="N27" s="399"/>
      <c r="O27" s="400">
        <f t="shared" si="6"/>
        <v>4505918.0500000007</v>
      </c>
      <c r="P27" s="400">
        <f t="shared" si="7"/>
        <v>10078640.810000001</v>
      </c>
      <c r="Q27" s="364" t="s">
        <v>194</v>
      </c>
      <c r="R27" s="465">
        <v>300300030</v>
      </c>
      <c r="S27" s="399">
        <v>3924899.26</v>
      </c>
      <c r="T27" s="399">
        <v>1834970.9200000006</v>
      </c>
      <c r="U27" s="399"/>
      <c r="V27" s="399"/>
      <c r="W27" s="400">
        <f t="shared" si="4"/>
        <v>5759870.1800000006</v>
      </c>
      <c r="X27" s="399">
        <v>2426346.58</v>
      </c>
      <c r="Y27" s="399">
        <v>483485</v>
      </c>
      <c r="Z27" s="402">
        <v>25956</v>
      </c>
      <c r="AA27" s="399"/>
      <c r="AB27" s="399"/>
      <c r="AC27" s="399"/>
      <c r="AD27" s="400">
        <f t="shared" si="8"/>
        <v>2935787.58</v>
      </c>
      <c r="AE27" s="400">
        <f t="shared" si="9"/>
        <v>8695657.7600000016</v>
      </c>
      <c r="AF27" s="39">
        <f t="shared" si="10"/>
        <v>3.3582761615796022</v>
      </c>
      <c r="AG27" s="39">
        <f t="shared" si="11"/>
        <v>-34.845961523867494</v>
      </c>
      <c r="AH27" s="39">
        <f t="shared" si="12"/>
        <v>-13.721920208008671</v>
      </c>
    </row>
    <row r="28" spans="1:34" x14ac:dyDescent="0.5">
      <c r="A28" s="472">
        <v>20</v>
      </c>
      <c r="B28" s="364" t="s">
        <v>195</v>
      </c>
      <c r="C28" s="465">
        <v>300300031</v>
      </c>
      <c r="D28" s="399">
        <v>1872796.15</v>
      </c>
      <c r="E28" s="399">
        <v>1434614.76</v>
      </c>
      <c r="F28" s="399"/>
      <c r="G28" s="399">
        <v>8</v>
      </c>
      <c r="H28" s="400">
        <f t="shared" si="3"/>
        <v>3307418.91</v>
      </c>
      <c r="I28" s="399">
        <v>1642396.71</v>
      </c>
      <c r="J28" s="399">
        <v>258054</v>
      </c>
      <c r="K28" s="399">
        <v>3980</v>
      </c>
      <c r="L28" s="399">
        <v>926069.13</v>
      </c>
      <c r="M28" s="399"/>
      <c r="N28" s="399"/>
      <c r="O28" s="400">
        <f t="shared" si="6"/>
        <v>2830499.8399999999</v>
      </c>
      <c r="P28" s="400">
        <f t="shared" si="7"/>
        <v>6137918.75</v>
      </c>
      <c r="Q28" s="364" t="s">
        <v>195</v>
      </c>
      <c r="R28" s="465">
        <v>300300031</v>
      </c>
      <c r="S28" s="399">
        <v>2611795.67</v>
      </c>
      <c r="T28" s="399">
        <v>1449421.85</v>
      </c>
      <c r="U28" s="399"/>
      <c r="V28" s="399"/>
      <c r="W28" s="400">
        <f t="shared" si="4"/>
        <v>4061217.52</v>
      </c>
      <c r="X28" s="399">
        <v>1903426.99</v>
      </c>
      <c r="Y28" s="399">
        <v>201441</v>
      </c>
      <c r="Z28" s="402">
        <v>220336</v>
      </c>
      <c r="AA28" s="399"/>
      <c r="AB28" s="399"/>
      <c r="AC28" s="399"/>
      <c r="AD28" s="400">
        <f t="shared" si="8"/>
        <v>2325203.9900000002</v>
      </c>
      <c r="AE28" s="400">
        <f t="shared" si="9"/>
        <v>6386421.5099999998</v>
      </c>
      <c r="AF28" s="39">
        <f t="shared" si="10"/>
        <v>22.791144106991872</v>
      </c>
      <c r="AG28" s="39">
        <f t="shared" si="11"/>
        <v>-17.851824008582163</v>
      </c>
      <c r="AH28" s="39">
        <f t="shared" si="12"/>
        <v>4.0486485748935621</v>
      </c>
    </row>
    <row r="29" spans="1:34" x14ac:dyDescent="0.5">
      <c r="A29" s="472">
        <v>21</v>
      </c>
      <c r="B29" s="364" t="s">
        <v>196</v>
      </c>
      <c r="C29" s="465">
        <v>300300032</v>
      </c>
      <c r="D29" s="399">
        <v>1409571</v>
      </c>
      <c r="E29" s="399">
        <v>1030604.43</v>
      </c>
      <c r="F29" s="399"/>
      <c r="G29" s="399">
        <v>3143.2</v>
      </c>
      <c r="H29" s="400">
        <f t="shared" si="3"/>
        <v>2443318.6300000004</v>
      </c>
      <c r="I29" s="399">
        <v>958770.49</v>
      </c>
      <c r="J29" s="399">
        <v>168527</v>
      </c>
      <c r="K29" s="399"/>
      <c r="L29" s="399">
        <v>1020660</v>
      </c>
      <c r="M29" s="399"/>
      <c r="N29" s="399"/>
      <c r="O29" s="400">
        <f t="shared" si="6"/>
        <v>2147957.4900000002</v>
      </c>
      <c r="P29" s="400">
        <f t="shared" si="7"/>
        <v>4591276.120000001</v>
      </c>
      <c r="Q29" s="364" t="s">
        <v>196</v>
      </c>
      <c r="R29" s="465">
        <v>300300032</v>
      </c>
      <c r="S29" s="399">
        <v>1769992</v>
      </c>
      <c r="T29" s="399">
        <v>1127321.6000000001</v>
      </c>
      <c r="U29" s="399"/>
      <c r="V29" s="399"/>
      <c r="W29" s="400">
        <f t="shared" si="4"/>
        <v>2897313.6</v>
      </c>
      <c r="X29" s="399">
        <v>1122433.94</v>
      </c>
      <c r="Y29" s="399">
        <v>281822</v>
      </c>
      <c r="Z29" s="402"/>
      <c r="AA29" s="399"/>
      <c r="AB29" s="399"/>
      <c r="AC29" s="399"/>
      <c r="AD29" s="400">
        <f t="shared" si="8"/>
        <v>1404255.94</v>
      </c>
      <c r="AE29" s="400">
        <f t="shared" si="9"/>
        <v>4301569.54</v>
      </c>
      <c r="AF29" s="39">
        <f t="shared" si="10"/>
        <v>18.581079210287022</v>
      </c>
      <c r="AG29" s="39">
        <f t="shared" si="11"/>
        <v>-34.623662407769537</v>
      </c>
      <c r="AH29" s="39">
        <f t="shared" si="12"/>
        <v>-6.3099358964278744</v>
      </c>
    </row>
    <row r="30" spans="1:34" x14ac:dyDescent="0.5">
      <c r="A30" s="472">
        <v>22</v>
      </c>
      <c r="B30" s="364" t="s">
        <v>197</v>
      </c>
      <c r="C30" s="465">
        <v>300300033</v>
      </c>
      <c r="D30" s="399">
        <v>1604044.22</v>
      </c>
      <c r="E30" s="399">
        <v>782753.19</v>
      </c>
      <c r="F30" s="399"/>
      <c r="G30" s="399">
        <v>0</v>
      </c>
      <c r="H30" s="400">
        <f t="shared" si="3"/>
        <v>2386797.41</v>
      </c>
      <c r="I30" s="399">
        <v>671873.87999999989</v>
      </c>
      <c r="J30" s="401">
        <v>362254.89</v>
      </c>
      <c r="K30" s="399"/>
      <c r="L30" s="399">
        <v>924750</v>
      </c>
      <c r="M30" s="399"/>
      <c r="N30" s="399"/>
      <c r="O30" s="400">
        <f t="shared" si="6"/>
        <v>1958878.77</v>
      </c>
      <c r="P30" s="400">
        <f t="shared" si="7"/>
        <v>4345676.18</v>
      </c>
      <c r="Q30" s="364" t="s">
        <v>197</v>
      </c>
      <c r="R30" s="465">
        <v>300300033</v>
      </c>
      <c r="S30" s="399">
        <v>1830589.6400000001</v>
      </c>
      <c r="T30" s="399">
        <v>683399.24</v>
      </c>
      <c r="U30" s="399"/>
      <c r="V30" s="399"/>
      <c r="W30" s="400">
        <f t="shared" si="4"/>
        <v>2513988.88</v>
      </c>
      <c r="X30" s="399">
        <v>904659.26</v>
      </c>
      <c r="Y30" s="399">
        <v>174351</v>
      </c>
      <c r="Z30" s="402"/>
      <c r="AA30" s="399"/>
      <c r="AB30" s="399"/>
      <c r="AC30" s="399"/>
      <c r="AD30" s="400">
        <f t="shared" si="8"/>
        <v>1079010.26</v>
      </c>
      <c r="AE30" s="400">
        <f t="shared" si="9"/>
        <v>3592999.1399999997</v>
      </c>
      <c r="AF30" s="39">
        <f t="shared" si="10"/>
        <v>5.3289596120350966</v>
      </c>
      <c r="AG30" s="39">
        <f t="shared" si="11"/>
        <v>-44.916945523892728</v>
      </c>
      <c r="AH30" s="39">
        <f t="shared" si="12"/>
        <v>-17.32013635677751</v>
      </c>
    </row>
    <row r="31" spans="1:34" x14ac:dyDescent="0.5">
      <c r="A31" s="472">
        <v>23</v>
      </c>
      <c r="B31" s="364" t="s">
        <v>198</v>
      </c>
      <c r="C31" s="465">
        <v>300300034</v>
      </c>
      <c r="D31" s="399">
        <v>1992470.81</v>
      </c>
      <c r="E31" s="399">
        <v>1026343.63</v>
      </c>
      <c r="F31" s="399"/>
      <c r="G31" s="399">
        <v>0</v>
      </c>
      <c r="H31" s="400">
        <f t="shared" si="3"/>
        <v>3018814.44</v>
      </c>
      <c r="I31" s="399">
        <v>1127214.2599999998</v>
      </c>
      <c r="J31" s="399">
        <v>168605</v>
      </c>
      <c r="K31" s="399">
        <v>45920</v>
      </c>
      <c r="L31" s="399">
        <v>1018001.32</v>
      </c>
      <c r="M31" s="399"/>
      <c r="N31" s="399"/>
      <c r="O31" s="400">
        <f t="shared" si="6"/>
        <v>2359740.5799999996</v>
      </c>
      <c r="P31" s="400">
        <f t="shared" si="7"/>
        <v>5378555.0199999996</v>
      </c>
      <c r="Q31" s="364" t="s">
        <v>198</v>
      </c>
      <c r="R31" s="465">
        <v>300300034</v>
      </c>
      <c r="S31" s="399">
        <v>2178751</v>
      </c>
      <c r="T31" s="399">
        <v>1074148.6200000001</v>
      </c>
      <c r="U31" s="399"/>
      <c r="V31" s="399"/>
      <c r="W31" s="400">
        <f t="shared" si="4"/>
        <v>3252899.62</v>
      </c>
      <c r="X31" s="399">
        <v>1587006.49</v>
      </c>
      <c r="Y31" s="399">
        <v>283086</v>
      </c>
      <c r="Z31" s="402">
        <v>250</v>
      </c>
      <c r="AA31" s="399"/>
      <c r="AB31" s="399"/>
      <c r="AC31" s="399"/>
      <c r="AD31" s="400">
        <f t="shared" si="8"/>
        <v>1870342.49</v>
      </c>
      <c r="AE31" s="400">
        <f t="shared" si="9"/>
        <v>5123242.1100000003</v>
      </c>
      <c r="AF31" s="39">
        <f t="shared" si="10"/>
        <v>7.7542089668817189</v>
      </c>
      <c r="AG31" s="39">
        <f t="shared" si="11"/>
        <v>-20.739486965130705</v>
      </c>
      <c r="AH31" s="39">
        <f t="shared" si="12"/>
        <v>-4.7468680537918759</v>
      </c>
    </row>
    <row r="32" spans="1:34" x14ac:dyDescent="0.5">
      <c r="A32" s="472">
        <v>24</v>
      </c>
      <c r="B32" s="364" t="s">
        <v>199</v>
      </c>
      <c r="C32" s="465">
        <v>300300035</v>
      </c>
      <c r="D32" s="399">
        <v>1658933.6</v>
      </c>
      <c r="E32" s="399">
        <v>1627707.39</v>
      </c>
      <c r="F32" s="399"/>
      <c r="G32" s="399">
        <v>11351.460000000001</v>
      </c>
      <c r="H32" s="400">
        <f t="shared" si="3"/>
        <v>3297992.45</v>
      </c>
      <c r="I32" s="399">
        <v>1453841.17</v>
      </c>
      <c r="J32" s="399">
        <v>152136</v>
      </c>
      <c r="K32" s="399">
        <v>6970</v>
      </c>
      <c r="L32" s="399">
        <v>924836.96</v>
      </c>
      <c r="M32" s="399"/>
      <c r="N32" s="399"/>
      <c r="O32" s="400">
        <f t="shared" si="6"/>
        <v>2537784.13</v>
      </c>
      <c r="P32" s="400">
        <f t="shared" si="7"/>
        <v>5835776.5800000001</v>
      </c>
      <c r="Q32" s="364" t="s">
        <v>199</v>
      </c>
      <c r="R32" s="465">
        <v>300300035</v>
      </c>
      <c r="S32" s="399">
        <v>1915158.01</v>
      </c>
      <c r="T32" s="399">
        <v>1517487.5</v>
      </c>
      <c r="U32" s="399"/>
      <c r="V32" s="399"/>
      <c r="W32" s="400">
        <f t="shared" si="4"/>
        <v>3432645.51</v>
      </c>
      <c r="X32" s="399">
        <v>1515789.8499999999</v>
      </c>
      <c r="Y32" s="399">
        <v>202422</v>
      </c>
      <c r="Z32" s="402">
        <v>89120</v>
      </c>
      <c r="AA32" s="399"/>
      <c r="AB32" s="399"/>
      <c r="AC32" s="399"/>
      <c r="AD32" s="400">
        <f t="shared" si="8"/>
        <v>1807331.8499999999</v>
      </c>
      <c r="AE32" s="400">
        <f t="shared" si="9"/>
        <v>5239977.3599999994</v>
      </c>
      <c r="AF32" s="39">
        <f t="shared" si="10"/>
        <v>4.0828795711766892</v>
      </c>
      <c r="AG32" s="39">
        <f t="shared" si="11"/>
        <v>-28.78307383851439</v>
      </c>
      <c r="AH32" s="39">
        <f t="shared" si="12"/>
        <v>-10.209424775476936</v>
      </c>
    </row>
    <row r="33" spans="1:34" x14ac:dyDescent="0.5">
      <c r="A33" s="472">
        <v>25</v>
      </c>
      <c r="B33" s="364" t="s">
        <v>200</v>
      </c>
      <c r="C33" s="465">
        <v>300300036</v>
      </c>
      <c r="D33" s="399">
        <v>1588766.93</v>
      </c>
      <c r="E33" s="399">
        <v>2027033.79</v>
      </c>
      <c r="F33" s="399"/>
      <c r="G33" s="399">
        <v>37449.86</v>
      </c>
      <c r="H33" s="400">
        <f t="shared" si="3"/>
        <v>3653250.5799999996</v>
      </c>
      <c r="I33" s="399">
        <v>1634857.24</v>
      </c>
      <c r="J33" s="399">
        <v>129527</v>
      </c>
      <c r="K33" s="399">
        <v>10200</v>
      </c>
      <c r="L33" s="399">
        <v>969135.87</v>
      </c>
      <c r="M33" s="399"/>
      <c r="N33" s="399"/>
      <c r="O33" s="400">
        <f t="shared" si="6"/>
        <v>2743720.11</v>
      </c>
      <c r="P33" s="400">
        <f t="shared" si="7"/>
        <v>6396970.6899999995</v>
      </c>
      <c r="Q33" s="364" t="s">
        <v>200</v>
      </c>
      <c r="R33" s="465">
        <v>300300036</v>
      </c>
      <c r="S33" s="399">
        <v>1577955</v>
      </c>
      <c r="T33" s="399">
        <v>1821112.7600000002</v>
      </c>
      <c r="U33" s="399"/>
      <c r="V33" s="399"/>
      <c r="W33" s="400">
        <f t="shared" si="4"/>
        <v>3399067.7600000002</v>
      </c>
      <c r="X33" s="399">
        <v>1806330.1299999997</v>
      </c>
      <c r="Y33" s="399">
        <v>231526.8</v>
      </c>
      <c r="Z33" s="402">
        <v>7130</v>
      </c>
      <c r="AA33" s="399"/>
      <c r="AB33" s="399"/>
      <c r="AC33" s="399"/>
      <c r="AD33" s="400">
        <f t="shared" si="8"/>
        <v>2044986.9299999997</v>
      </c>
      <c r="AE33" s="400">
        <f t="shared" si="9"/>
        <v>5444054.6899999995</v>
      </c>
      <c r="AF33" s="39">
        <f t="shared" si="10"/>
        <v>-6.9577165440427953</v>
      </c>
      <c r="AG33" s="39">
        <f t="shared" si="11"/>
        <v>-25.466634787321663</v>
      </c>
      <c r="AH33" s="39">
        <f t="shared" si="12"/>
        <v>-14.896363391028764</v>
      </c>
    </row>
    <row r="34" spans="1:34" x14ac:dyDescent="0.5">
      <c r="A34" s="472">
        <v>26</v>
      </c>
      <c r="B34" s="364" t="s">
        <v>201</v>
      </c>
      <c r="C34" s="465">
        <v>300300037</v>
      </c>
      <c r="D34" s="399">
        <v>2167137.48</v>
      </c>
      <c r="E34" s="399">
        <v>951070.25</v>
      </c>
      <c r="F34" s="399"/>
      <c r="G34" s="399">
        <v>0</v>
      </c>
      <c r="H34" s="400">
        <f t="shared" si="3"/>
        <v>3118207.73</v>
      </c>
      <c r="I34" s="399">
        <v>784868.48</v>
      </c>
      <c r="J34" s="399">
        <v>138618</v>
      </c>
      <c r="K34" s="399">
        <v>11004</v>
      </c>
      <c r="L34" s="399">
        <v>891805.11999999988</v>
      </c>
      <c r="M34" s="399"/>
      <c r="N34" s="399"/>
      <c r="O34" s="400">
        <f t="shared" si="6"/>
        <v>1826295.5999999999</v>
      </c>
      <c r="P34" s="400">
        <f t="shared" si="7"/>
        <v>4944503.33</v>
      </c>
      <c r="Q34" s="364" t="s">
        <v>201</v>
      </c>
      <c r="R34" s="465">
        <v>300300037</v>
      </c>
      <c r="S34" s="399">
        <v>2324246.5</v>
      </c>
      <c r="T34" s="399">
        <v>919568.61999999965</v>
      </c>
      <c r="U34" s="399"/>
      <c r="V34" s="399"/>
      <c r="W34" s="400">
        <f t="shared" si="4"/>
        <v>3243815.1199999996</v>
      </c>
      <c r="X34" s="399">
        <v>799514.54</v>
      </c>
      <c r="Y34" s="399">
        <v>200976</v>
      </c>
      <c r="Z34" s="402">
        <v>31793</v>
      </c>
      <c r="AA34" s="399"/>
      <c r="AB34" s="399"/>
      <c r="AC34" s="399"/>
      <c r="AD34" s="400">
        <f t="shared" si="8"/>
        <v>1032283.54</v>
      </c>
      <c r="AE34" s="400">
        <f t="shared" si="9"/>
        <v>4276098.66</v>
      </c>
      <c r="AF34" s="39">
        <f t="shared" si="10"/>
        <v>4.0281918613549097</v>
      </c>
      <c r="AG34" s="39">
        <f t="shared" si="11"/>
        <v>-43.476645292251696</v>
      </c>
      <c r="AH34" s="39">
        <f t="shared" si="12"/>
        <v>-13.518135703227443</v>
      </c>
    </row>
    <row r="35" spans="1:34" x14ac:dyDescent="0.5">
      <c r="A35" s="472">
        <v>27</v>
      </c>
      <c r="B35" s="364" t="s">
        <v>202</v>
      </c>
      <c r="C35" s="465">
        <v>300300038</v>
      </c>
      <c r="D35" s="399">
        <v>5337009.97</v>
      </c>
      <c r="E35" s="399">
        <v>2890791.1</v>
      </c>
      <c r="F35" s="399"/>
      <c r="G35" s="399">
        <v>489086.27</v>
      </c>
      <c r="H35" s="400">
        <f t="shared" si="3"/>
        <v>8716887.3399999999</v>
      </c>
      <c r="I35" s="399">
        <v>2849274.44</v>
      </c>
      <c r="J35" s="399">
        <v>1285003</v>
      </c>
      <c r="K35" s="399">
        <v>16960</v>
      </c>
      <c r="L35" s="399">
        <v>905149.02999999991</v>
      </c>
      <c r="M35" s="399"/>
      <c r="N35" s="399"/>
      <c r="O35" s="400">
        <f t="shared" si="6"/>
        <v>5056386.47</v>
      </c>
      <c r="P35" s="400">
        <f t="shared" si="7"/>
        <v>13773273.809999999</v>
      </c>
      <c r="Q35" s="364" t="s">
        <v>202</v>
      </c>
      <c r="R35" s="465">
        <v>300300038</v>
      </c>
      <c r="S35" s="399">
        <v>5568070.25</v>
      </c>
      <c r="T35" s="399">
        <v>2795032.0799999996</v>
      </c>
      <c r="U35" s="399"/>
      <c r="V35" s="399"/>
      <c r="W35" s="400">
        <f t="shared" si="4"/>
        <v>8363102.3300000001</v>
      </c>
      <c r="X35" s="399">
        <v>5888380.6700000009</v>
      </c>
      <c r="Y35" s="399">
        <v>868521</v>
      </c>
      <c r="Z35" s="402">
        <v>28088</v>
      </c>
      <c r="AA35" s="399"/>
      <c r="AB35" s="399"/>
      <c r="AC35" s="399"/>
      <c r="AD35" s="400">
        <f t="shared" si="8"/>
        <v>6784989.6700000009</v>
      </c>
      <c r="AE35" s="400">
        <f t="shared" si="9"/>
        <v>15148092</v>
      </c>
      <c r="AF35" s="39">
        <f t="shared" si="10"/>
        <v>-4.0586162950225741</v>
      </c>
      <c r="AG35" s="39">
        <f t="shared" si="11"/>
        <v>34.186532423025042</v>
      </c>
      <c r="AH35" s="39">
        <f t="shared" si="12"/>
        <v>9.9817821744153754</v>
      </c>
    </row>
    <row r="36" spans="1:34" x14ac:dyDescent="0.5">
      <c r="A36" s="472">
        <v>28</v>
      </c>
      <c r="B36" s="364" t="s">
        <v>203</v>
      </c>
      <c r="C36" s="465">
        <v>300300039</v>
      </c>
      <c r="D36" s="399">
        <v>2485890.4700000002</v>
      </c>
      <c r="E36" s="399">
        <v>1065407.99</v>
      </c>
      <c r="F36" s="399"/>
      <c r="G36" s="399">
        <v>0</v>
      </c>
      <c r="H36" s="400">
        <f t="shared" si="3"/>
        <v>3551298.46</v>
      </c>
      <c r="I36" s="399">
        <v>2816561.34</v>
      </c>
      <c r="J36" s="399">
        <v>453274.8</v>
      </c>
      <c r="K36" s="399">
        <v>2852</v>
      </c>
      <c r="L36" s="399">
        <v>916833.53</v>
      </c>
      <c r="M36" s="399"/>
      <c r="N36" s="399"/>
      <c r="O36" s="400">
        <f t="shared" si="6"/>
        <v>4189521.67</v>
      </c>
      <c r="P36" s="400">
        <f t="shared" si="7"/>
        <v>7740820.1299999999</v>
      </c>
      <c r="Q36" s="364" t="s">
        <v>203</v>
      </c>
      <c r="R36" s="465">
        <v>300300039</v>
      </c>
      <c r="S36" s="399">
        <v>2509295</v>
      </c>
      <c r="T36" s="399">
        <v>1126541.3</v>
      </c>
      <c r="U36" s="399"/>
      <c r="V36" s="399"/>
      <c r="W36" s="400">
        <f t="shared" si="4"/>
        <v>3635836.3</v>
      </c>
      <c r="X36" s="399">
        <v>2656207.2199999997</v>
      </c>
      <c r="Y36" s="399">
        <v>527379.47</v>
      </c>
      <c r="Z36" s="402">
        <v>13260</v>
      </c>
      <c r="AA36" s="399"/>
      <c r="AB36" s="399"/>
      <c r="AC36" s="399"/>
      <c r="AD36" s="400">
        <f t="shared" si="8"/>
        <v>3196846.6899999995</v>
      </c>
      <c r="AE36" s="400">
        <f t="shared" si="9"/>
        <v>6832682.9899999993</v>
      </c>
      <c r="AF36" s="39">
        <f t="shared" si="10"/>
        <v>2.3804769143509232</v>
      </c>
      <c r="AG36" s="39">
        <f t="shared" si="11"/>
        <v>-23.69423190022551</v>
      </c>
      <c r="AH36" s="39">
        <f t="shared" si="12"/>
        <v>-11.731794884116505</v>
      </c>
    </row>
    <row r="37" spans="1:34" x14ac:dyDescent="0.5">
      <c r="A37" s="472">
        <v>29</v>
      </c>
      <c r="B37" s="364" t="s">
        <v>204</v>
      </c>
      <c r="C37" s="465">
        <v>300300040</v>
      </c>
      <c r="D37" s="399">
        <v>2256463.27</v>
      </c>
      <c r="E37" s="399">
        <v>1329663.23</v>
      </c>
      <c r="F37" s="399"/>
      <c r="G37" s="399">
        <v>681232.99999999988</v>
      </c>
      <c r="H37" s="400">
        <f t="shared" si="3"/>
        <v>4267359.5</v>
      </c>
      <c r="I37" s="399">
        <v>1388318.89</v>
      </c>
      <c r="J37" s="399">
        <v>448166</v>
      </c>
      <c r="K37" s="399"/>
      <c r="L37" s="399">
        <v>1114410</v>
      </c>
      <c r="M37" s="399"/>
      <c r="N37" s="399"/>
      <c r="O37" s="400">
        <f t="shared" si="6"/>
        <v>2950894.8899999997</v>
      </c>
      <c r="P37" s="400">
        <f t="shared" si="7"/>
        <v>7218254.3899999997</v>
      </c>
      <c r="Q37" s="364" t="s">
        <v>204</v>
      </c>
      <c r="R37" s="465">
        <v>300300040</v>
      </c>
      <c r="S37" s="399">
        <v>2564733.0500000003</v>
      </c>
      <c r="T37" s="399">
        <v>1278710.43</v>
      </c>
      <c r="U37" s="399"/>
      <c r="V37" s="399"/>
      <c r="W37" s="400">
        <f t="shared" si="4"/>
        <v>3843443.4800000004</v>
      </c>
      <c r="X37" s="399">
        <v>3164482.4299999997</v>
      </c>
      <c r="Y37" s="399">
        <v>451389.7</v>
      </c>
      <c r="Z37" s="402">
        <v>44115</v>
      </c>
      <c r="AA37" s="399"/>
      <c r="AB37" s="399"/>
      <c r="AC37" s="399"/>
      <c r="AD37" s="400">
        <f t="shared" si="8"/>
        <v>3659987.13</v>
      </c>
      <c r="AE37" s="400">
        <f t="shared" si="9"/>
        <v>7503430.6100000003</v>
      </c>
      <c r="AF37" s="39">
        <f t="shared" si="10"/>
        <v>-9.933918621105148</v>
      </c>
      <c r="AG37" s="39">
        <f t="shared" si="11"/>
        <v>24.029735603357945</v>
      </c>
      <c r="AH37" s="39">
        <f t="shared" si="12"/>
        <v>3.9507643343115904</v>
      </c>
    </row>
    <row r="38" spans="1:34" x14ac:dyDescent="0.5">
      <c r="A38" s="472">
        <v>30</v>
      </c>
      <c r="B38" s="364" t="s">
        <v>205</v>
      </c>
      <c r="C38" s="465">
        <v>300300041</v>
      </c>
      <c r="D38" s="399">
        <v>2532237.23</v>
      </c>
      <c r="E38" s="399">
        <v>1388617.33</v>
      </c>
      <c r="F38" s="399"/>
      <c r="G38" s="399">
        <v>17075</v>
      </c>
      <c r="H38" s="400">
        <f t="shared" si="3"/>
        <v>3937929.56</v>
      </c>
      <c r="I38" s="399">
        <v>2676642.42</v>
      </c>
      <c r="J38" s="399">
        <v>390199</v>
      </c>
      <c r="K38" s="399">
        <v>16608</v>
      </c>
      <c r="L38" s="399">
        <v>918706.48</v>
      </c>
      <c r="M38" s="399"/>
      <c r="N38" s="399"/>
      <c r="O38" s="400">
        <f t="shared" si="6"/>
        <v>4002155.9</v>
      </c>
      <c r="P38" s="400">
        <f t="shared" si="7"/>
        <v>7940085.46</v>
      </c>
      <c r="Q38" s="364" t="s">
        <v>205</v>
      </c>
      <c r="R38" s="465">
        <v>300300041</v>
      </c>
      <c r="S38" s="399">
        <v>2726124</v>
      </c>
      <c r="T38" s="399">
        <v>1358817.69</v>
      </c>
      <c r="U38" s="399"/>
      <c r="V38" s="399"/>
      <c r="W38" s="400">
        <f t="shared" si="4"/>
        <v>4084941.69</v>
      </c>
      <c r="X38" s="399">
        <v>2385794.5100000002</v>
      </c>
      <c r="Y38" s="399">
        <v>499507</v>
      </c>
      <c r="Z38" s="402">
        <v>50039</v>
      </c>
      <c r="AA38" s="399"/>
      <c r="AB38" s="399"/>
      <c r="AC38" s="399"/>
      <c r="AD38" s="400">
        <f t="shared" si="8"/>
        <v>2935340.5100000002</v>
      </c>
      <c r="AE38" s="400">
        <f t="shared" si="9"/>
        <v>7020282.2000000002</v>
      </c>
      <c r="AF38" s="39">
        <f t="shared" si="10"/>
        <v>3.733234121130391</v>
      </c>
      <c r="AG38" s="39">
        <f t="shared" si="11"/>
        <v>-26.656017822793952</v>
      </c>
      <c r="AH38" s="39">
        <f t="shared" si="12"/>
        <v>-11.584299245061272</v>
      </c>
    </row>
    <row r="39" spans="1:34" x14ac:dyDescent="0.5">
      <c r="A39" s="472">
        <v>31</v>
      </c>
      <c r="B39" s="364" t="s">
        <v>206</v>
      </c>
      <c r="C39" s="465">
        <v>300300042</v>
      </c>
      <c r="D39" s="399">
        <v>4087074.58</v>
      </c>
      <c r="E39" s="399">
        <v>3786779.6</v>
      </c>
      <c r="F39" s="399"/>
      <c r="G39" s="399">
        <v>90201</v>
      </c>
      <c r="H39" s="400">
        <f t="shared" si="3"/>
        <v>7964055.1799999997</v>
      </c>
      <c r="I39" s="399">
        <v>2778857.63</v>
      </c>
      <c r="J39" s="399">
        <v>521276</v>
      </c>
      <c r="K39" s="399"/>
      <c r="L39" s="399">
        <v>971958.4</v>
      </c>
      <c r="M39" s="399"/>
      <c r="N39" s="399"/>
      <c r="O39" s="400">
        <f t="shared" si="6"/>
        <v>4272092.03</v>
      </c>
      <c r="P39" s="400">
        <f t="shared" si="7"/>
        <v>12236147.210000001</v>
      </c>
      <c r="Q39" s="364" t="s">
        <v>206</v>
      </c>
      <c r="R39" s="465">
        <v>300300042</v>
      </c>
      <c r="S39" s="399">
        <v>4893375.05</v>
      </c>
      <c r="T39" s="399">
        <v>3794851.0999999996</v>
      </c>
      <c r="U39" s="399"/>
      <c r="V39" s="399"/>
      <c r="W39" s="400">
        <f t="shared" si="4"/>
        <v>8688226.1499999985</v>
      </c>
      <c r="X39" s="399">
        <v>4334930.12</v>
      </c>
      <c r="Y39" s="399">
        <v>703448.3</v>
      </c>
      <c r="Z39" s="402"/>
      <c r="AA39" s="399"/>
      <c r="AB39" s="399"/>
      <c r="AC39" s="399"/>
      <c r="AD39" s="400">
        <f t="shared" si="8"/>
        <v>5038378.42</v>
      </c>
      <c r="AE39" s="400">
        <f t="shared" si="9"/>
        <v>13726604.569999998</v>
      </c>
      <c r="AF39" s="39">
        <f t="shared" si="10"/>
        <v>9.092992874014703</v>
      </c>
      <c r="AG39" s="39">
        <f t="shared" si="11"/>
        <v>17.937029085958141</v>
      </c>
      <c r="AH39" s="39">
        <f t="shared" si="12"/>
        <v>12.180773362892531</v>
      </c>
    </row>
    <row r="40" spans="1:34" x14ac:dyDescent="0.5">
      <c r="A40" s="472">
        <v>32</v>
      </c>
      <c r="B40" s="364" t="s">
        <v>207</v>
      </c>
      <c r="C40" s="465">
        <v>300300043</v>
      </c>
      <c r="D40" s="399">
        <v>2223471.88</v>
      </c>
      <c r="E40" s="399">
        <v>1475320.34</v>
      </c>
      <c r="F40" s="399"/>
      <c r="G40" s="399">
        <v>0</v>
      </c>
      <c r="H40" s="400">
        <f t="shared" si="3"/>
        <v>3698792.2199999997</v>
      </c>
      <c r="I40" s="399">
        <v>2173430.09</v>
      </c>
      <c r="J40" s="399">
        <v>186168</v>
      </c>
      <c r="K40" s="399"/>
      <c r="L40" s="399">
        <v>1092102.6000000001</v>
      </c>
      <c r="M40" s="399"/>
      <c r="N40" s="399"/>
      <c r="O40" s="400">
        <f t="shared" si="6"/>
        <v>3451700.69</v>
      </c>
      <c r="P40" s="400">
        <f t="shared" si="7"/>
        <v>7150492.9100000001</v>
      </c>
      <c r="Q40" s="364" t="s">
        <v>207</v>
      </c>
      <c r="R40" s="465">
        <v>300300043</v>
      </c>
      <c r="S40" s="399">
        <v>1964264.13</v>
      </c>
      <c r="T40" s="399">
        <v>1408589.14</v>
      </c>
      <c r="U40" s="399"/>
      <c r="V40" s="399"/>
      <c r="W40" s="400">
        <f t="shared" si="4"/>
        <v>3372853.2699999996</v>
      </c>
      <c r="X40" s="399">
        <v>1751431.47</v>
      </c>
      <c r="Y40" s="399">
        <v>244471.77000000002</v>
      </c>
      <c r="Z40" s="402">
        <v>20222.66</v>
      </c>
      <c r="AA40" s="399"/>
      <c r="AB40" s="399"/>
      <c r="AC40" s="399"/>
      <c r="AD40" s="400">
        <f t="shared" si="8"/>
        <v>2016125.9</v>
      </c>
      <c r="AE40" s="400">
        <f t="shared" si="9"/>
        <v>5388979.1699999999</v>
      </c>
      <c r="AF40" s="39">
        <f t="shared" si="10"/>
        <v>-8.8120372979480379</v>
      </c>
      <c r="AG40" s="39">
        <f t="shared" si="11"/>
        <v>-41.590361358939262</v>
      </c>
      <c r="AH40" s="39">
        <f t="shared" si="12"/>
        <v>-24.634857515018503</v>
      </c>
    </row>
    <row r="41" spans="1:34" x14ac:dyDescent="0.5">
      <c r="A41" s="472">
        <v>33</v>
      </c>
      <c r="B41" s="364" t="s">
        <v>208</v>
      </c>
      <c r="C41" s="465">
        <v>300300044</v>
      </c>
      <c r="D41" s="399">
        <v>2102049.7000000002</v>
      </c>
      <c r="E41" s="399">
        <v>1584401.76</v>
      </c>
      <c r="F41" s="399"/>
      <c r="G41" s="399">
        <v>0</v>
      </c>
      <c r="H41" s="400">
        <f t="shared" si="3"/>
        <v>3686451.46</v>
      </c>
      <c r="I41" s="399">
        <v>1775552.01</v>
      </c>
      <c r="J41" s="399">
        <v>257647</v>
      </c>
      <c r="K41" s="399">
        <v>7746</v>
      </c>
      <c r="L41" s="399">
        <v>1020658.8</v>
      </c>
      <c r="M41" s="399"/>
      <c r="N41" s="399"/>
      <c r="O41" s="400">
        <f t="shared" si="6"/>
        <v>3061603.81</v>
      </c>
      <c r="P41" s="400">
        <f t="shared" si="7"/>
        <v>6748055.2699999996</v>
      </c>
      <c r="Q41" s="364" t="s">
        <v>208</v>
      </c>
      <c r="R41" s="465">
        <v>300300044</v>
      </c>
      <c r="S41" s="399">
        <v>2006195.31</v>
      </c>
      <c r="T41" s="399">
        <v>1532594.45</v>
      </c>
      <c r="U41" s="399"/>
      <c r="V41" s="399"/>
      <c r="W41" s="400">
        <f t="shared" si="4"/>
        <v>3538789.76</v>
      </c>
      <c r="X41" s="399">
        <v>2221774</v>
      </c>
      <c r="Y41" s="399">
        <v>401192</v>
      </c>
      <c r="Z41" s="402">
        <v>26968</v>
      </c>
      <c r="AA41" s="399"/>
      <c r="AB41" s="399"/>
      <c r="AC41" s="399"/>
      <c r="AD41" s="400">
        <f t="shared" si="8"/>
        <v>2649934</v>
      </c>
      <c r="AE41" s="400">
        <f t="shared" ref="AE41:AE72" si="13">W41+AD41</f>
        <v>6188723.7599999998</v>
      </c>
      <c r="AF41" s="39">
        <f t="shared" ref="AF41:AF72" si="14">IF(H41=0,0,(W41-H41)/H41)*100</f>
        <v>-4.0055240548318567</v>
      </c>
      <c r="AG41" s="39">
        <f t="shared" ref="AG41:AG72" si="15">IF(O41=0,0,(AD41-O41)/O41)*100</f>
        <v>-13.446214322551423</v>
      </c>
      <c r="AH41" s="39">
        <f t="shared" ref="AH41:AH72" si="16">IF(P41=0,0,(AE41-P41)/P41)*100</f>
        <v>-8.2887808060291697</v>
      </c>
    </row>
    <row r="42" spans="1:34" x14ac:dyDescent="0.5">
      <c r="A42" s="472">
        <v>34</v>
      </c>
      <c r="B42" s="364" t="s">
        <v>209</v>
      </c>
      <c r="C42" s="465">
        <v>300300045</v>
      </c>
      <c r="D42" s="399">
        <v>1295866.07</v>
      </c>
      <c r="E42" s="399">
        <v>866255.72</v>
      </c>
      <c r="F42" s="399"/>
      <c r="G42" s="399">
        <v>4006.89</v>
      </c>
      <c r="H42" s="400">
        <f t="shared" si="3"/>
        <v>2166128.6800000002</v>
      </c>
      <c r="I42" s="399">
        <v>1507518.48</v>
      </c>
      <c r="J42" s="399">
        <v>176964</v>
      </c>
      <c r="K42" s="399">
        <v>2472</v>
      </c>
      <c r="L42" s="399">
        <v>991523.97000000009</v>
      </c>
      <c r="M42" s="399"/>
      <c r="N42" s="399"/>
      <c r="O42" s="400">
        <f t="shared" si="6"/>
        <v>2678478.4500000002</v>
      </c>
      <c r="P42" s="400">
        <f t="shared" si="7"/>
        <v>4844607.1300000008</v>
      </c>
      <c r="Q42" s="364" t="s">
        <v>209</v>
      </c>
      <c r="R42" s="465">
        <v>300300045</v>
      </c>
      <c r="S42" s="399">
        <v>1856529.89</v>
      </c>
      <c r="T42" s="399">
        <v>834752.4</v>
      </c>
      <c r="U42" s="399"/>
      <c r="V42" s="399"/>
      <c r="W42" s="400">
        <f t="shared" si="4"/>
        <v>2691282.29</v>
      </c>
      <c r="X42" s="399">
        <v>1115152.9500000002</v>
      </c>
      <c r="Y42" s="399">
        <v>226215</v>
      </c>
      <c r="Z42" s="402">
        <v>28658.45</v>
      </c>
      <c r="AA42" s="399"/>
      <c r="AB42" s="399"/>
      <c r="AC42" s="399"/>
      <c r="AD42" s="400">
        <f t="shared" si="8"/>
        <v>1370026.4000000001</v>
      </c>
      <c r="AE42" s="400">
        <f t="shared" si="13"/>
        <v>4061308.6900000004</v>
      </c>
      <c r="AF42" s="39">
        <f t="shared" si="14"/>
        <v>24.243878715460237</v>
      </c>
      <c r="AG42" s="39">
        <f t="shared" si="15"/>
        <v>-48.850572234396736</v>
      </c>
      <c r="AH42" s="39">
        <f t="shared" si="16"/>
        <v>-16.168461528066164</v>
      </c>
    </row>
    <row r="43" spans="1:34" x14ac:dyDescent="0.5">
      <c r="A43" s="472">
        <v>35</v>
      </c>
      <c r="B43" s="364" t="s">
        <v>210</v>
      </c>
      <c r="C43" s="465">
        <v>300300046</v>
      </c>
      <c r="D43" s="399">
        <v>935439.64</v>
      </c>
      <c r="E43" s="399">
        <v>911794.51</v>
      </c>
      <c r="F43" s="399"/>
      <c r="G43" s="399">
        <v>53795</v>
      </c>
      <c r="H43" s="400">
        <f t="shared" si="3"/>
        <v>1901029.15</v>
      </c>
      <c r="I43" s="399">
        <v>585100.99</v>
      </c>
      <c r="J43" s="399">
        <v>98020</v>
      </c>
      <c r="K43" s="399">
        <v>14998</v>
      </c>
      <c r="L43" s="399">
        <v>999546.91</v>
      </c>
      <c r="M43" s="399"/>
      <c r="N43" s="399"/>
      <c r="O43" s="400">
        <f t="shared" si="6"/>
        <v>1697665.9</v>
      </c>
      <c r="P43" s="400">
        <f t="shared" si="7"/>
        <v>3598695.05</v>
      </c>
      <c r="Q43" s="364" t="s">
        <v>210</v>
      </c>
      <c r="R43" s="465">
        <v>300300046</v>
      </c>
      <c r="S43" s="399">
        <v>1206341.99</v>
      </c>
      <c r="T43" s="399">
        <v>874436.79000000015</v>
      </c>
      <c r="U43" s="399"/>
      <c r="V43" s="399"/>
      <c r="W43" s="400">
        <f t="shared" si="4"/>
        <v>2080778.7800000003</v>
      </c>
      <c r="X43" s="399">
        <v>708687.27000000014</v>
      </c>
      <c r="Y43" s="399">
        <v>125828</v>
      </c>
      <c r="Z43" s="402">
        <v>36640.86</v>
      </c>
      <c r="AA43" s="399"/>
      <c r="AB43" s="399"/>
      <c r="AC43" s="399"/>
      <c r="AD43" s="400">
        <f t="shared" si="8"/>
        <v>871156.13000000012</v>
      </c>
      <c r="AE43" s="400">
        <f t="shared" si="13"/>
        <v>2951934.91</v>
      </c>
      <c r="AF43" s="39">
        <f t="shared" si="14"/>
        <v>9.4553852580324911</v>
      </c>
      <c r="AG43" s="39">
        <f t="shared" si="15"/>
        <v>-48.685066360819278</v>
      </c>
      <c r="AH43" s="39">
        <f t="shared" si="16"/>
        <v>-17.972074071683281</v>
      </c>
    </row>
    <row r="44" spans="1:34" x14ac:dyDescent="0.5">
      <c r="A44" s="472">
        <v>36</v>
      </c>
      <c r="B44" s="364" t="s">
        <v>211</v>
      </c>
      <c r="C44" s="465">
        <v>300300047</v>
      </c>
      <c r="D44" s="399">
        <v>6729194.8300000001</v>
      </c>
      <c r="E44" s="399">
        <v>4424742.46</v>
      </c>
      <c r="F44" s="399"/>
      <c r="G44" s="399">
        <v>2871049.01</v>
      </c>
      <c r="H44" s="400">
        <f t="shared" si="3"/>
        <v>14024986.299999999</v>
      </c>
      <c r="I44" s="399">
        <v>3455481.8000000003</v>
      </c>
      <c r="J44" s="399">
        <v>856127</v>
      </c>
      <c r="K44" s="399">
        <v>6436</v>
      </c>
      <c r="L44" s="399">
        <v>913773.26</v>
      </c>
      <c r="M44" s="399"/>
      <c r="N44" s="399"/>
      <c r="O44" s="400">
        <f t="shared" si="6"/>
        <v>5231818.0600000005</v>
      </c>
      <c r="P44" s="400">
        <f t="shared" si="7"/>
        <v>19256804.359999999</v>
      </c>
      <c r="Q44" s="364" t="s">
        <v>211</v>
      </c>
      <c r="R44" s="465">
        <v>300300047</v>
      </c>
      <c r="S44" s="399">
        <v>7274741.7299999995</v>
      </c>
      <c r="T44" s="399">
        <v>4874796.99</v>
      </c>
      <c r="U44" s="399"/>
      <c r="V44" s="399"/>
      <c r="W44" s="400">
        <f t="shared" si="4"/>
        <v>12149538.719999999</v>
      </c>
      <c r="X44" s="399">
        <v>5256387.6800000006</v>
      </c>
      <c r="Y44" s="399">
        <v>801900</v>
      </c>
      <c r="Z44" s="402">
        <v>67227</v>
      </c>
      <c r="AA44" s="399"/>
      <c r="AB44" s="399"/>
      <c r="AC44" s="399"/>
      <c r="AD44" s="400">
        <f t="shared" si="8"/>
        <v>6125514.6800000006</v>
      </c>
      <c r="AE44" s="400">
        <f t="shared" si="13"/>
        <v>18275053.399999999</v>
      </c>
      <c r="AF44" s="39">
        <f t="shared" si="14"/>
        <v>-13.372188320782888</v>
      </c>
      <c r="AG44" s="39">
        <f t="shared" si="15"/>
        <v>17.081951431621459</v>
      </c>
      <c r="AH44" s="39">
        <f t="shared" si="16"/>
        <v>-5.0982029086782541</v>
      </c>
    </row>
    <row r="45" spans="1:34" x14ac:dyDescent="0.5">
      <c r="A45" s="472">
        <v>37</v>
      </c>
      <c r="B45" s="364" t="s">
        <v>212</v>
      </c>
      <c r="C45" s="465">
        <v>300300048</v>
      </c>
      <c r="D45" s="399">
        <v>2815724.72</v>
      </c>
      <c r="E45" s="399">
        <v>2035979.46</v>
      </c>
      <c r="F45" s="399"/>
      <c r="G45" s="399">
        <v>7026.58</v>
      </c>
      <c r="H45" s="400">
        <f t="shared" si="3"/>
        <v>4858730.76</v>
      </c>
      <c r="I45" s="399">
        <v>2045528.98</v>
      </c>
      <c r="J45" s="399">
        <v>457556</v>
      </c>
      <c r="K45" s="399">
        <v>4592</v>
      </c>
      <c r="L45" s="399">
        <v>971378.92</v>
      </c>
      <c r="M45" s="399"/>
      <c r="N45" s="399"/>
      <c r="O45" s="400">
        <f t="shared" si="6"/>
        <v>3479055.9</v>
      </c>
      <c r="P45" s="400">
        <f t="shared" si="7"/>
        <v>8337786.6600000001</v>
      </c>
      <c r="Q45" s="364" t="s">
        <v>212</v>
      </c>
      <c r="R45" s="465">
        <v>300300048</v>
      </c>
      <c r="S45" s="399">
        <v>2922937.68</v>
      </c>
      <c r="T45" s="399">
        <v>1823830.3399999996</v>
      </c>
      <c r="U45" s="399"/>
      <c r="V45" s="399"/>
      <c r="W45" s="400">
        <f t="shared" si="4"/>
        <v>4746768.0199999996</v>
      </c>
      <c r="X45" s="399">
        <v>2126230.35</v>
      </c>
      <c r="Y45" s="399">
        <v>631219.5</v>
      </c>
      <c r="Z45" s="402"/>
      <c r="AA45" s="399"/>
      <c r="AB45" s="399"/>
      <c r="AC45" s="399"/>
      <c r="AD45" s="400">
        <f t="shared" si="8"/>
        <v>2757449.85</v>
      </c>
      <c r="AE45" s="400">
        <f t="shared" si="13"/>
        <v>7504217.8699999992</v>
      </c>
      <c r="AF45" s="39">
        <f t="shared" si="14"/>
        <v>-2.3043618905938352</v>
      </c>
      <c r="AG45" s="39">
        <f t="shared" si="15"/>
        <v>-20.741433042222742</v>
      </c>
      <c r="AH45" s="39">
        <f t="shared" si="16"/>
        <v>-9.9974828331719507</v>
      </c>
    </row>
    <row r="46" spans="1:34" x14ac:dyDescent="0.5">
      <c r="A46" s="472">
        <v>38</v>
      </c>
      <c r="B46" s="364" t="s">
        <v>213</v>
      </c>
      <c r="C46" s="465">
        <v>300300049</v>
      </c>
      <c r="D46" s="399">
        <v>1789907.14</v>
      </c>
      <c r="E46" s="399">
        <v>713281.8</v>
      </c>
      <c r="F46" s="399"/>
      <c r="G46" s="399">
        <v>1</v>
      </c>
      <c r="H46" s="400">
        <f t="shared" si="3"/>
        <v>2503189.94</v>
      </c>
      <c r="I46" s="399">
        <v>708276.94</v>
      </c>
      <c r="J46" s="399">
        <v>287795</v>
      </c>
      <c r="K46" s="399">
        <v>10748</v>
      </c>
      <c r="L46" s="399">
        <v>936054.7</v>
      </c>
      <c r="M46" s="399"/>
      <c r="N46" s="399"/>
      <c r="O46" s="400">
        <f t="shared" si="6"/>
        <v>1942874.64</v>
      </c>
      <c r="P46" s="400">
        <f t="shared" si="7"/>
        <v>4446064.58</v>
      </c>
      <c r="Q46" s="364" t="s">
        <v>213</v>
      </c>
      <c r="R46" s="465">
        <v>300300049</v>
      </c>
      <c r="S46" s="399">
        <v>2154646</v>
      </c>
      <c r="T46" s="399">
        <v>737415.82</v>
      </c>
      <c r="U46" s="399"/>
      <c r="V46" s="399"/>
      <c r="W46" s="400">
        <f t="shared" si="4"/>
        <v>2892061.82</v>
      </c>
      <c r="X46" s="399">
        <v>896055.01</v>
      </c>
      <c r="Y46" s="399">
        <v>284129</v>
      </c>
      <c r="Z46" s="402">
        <v>42195</v>
      </c>
      <c r="AA46" s="399"/>
      <c r="AB46" s="399"/>
      <c r="AC46" s="399"/>
      <c r="AD46" s="400">
        <f t="shared" si="8"/>
        <v>1222379.01</v>
      </c>
      <c r="AE46" s="400">
        <f t="shared" si="13"/>
        <v>4114440.83</v>
      </c>
      <c r="AF46" s="39">
        <f t="shared" si="14"/>
        <v>15.535052845410521</v>
      </c>
      <c r="AG46" s="39">
        <f t="shared" si="15"/>
        <v>-37.083999922918338</v>
      </c>
      <c r="AH46" s="39">
        <f t="shared" si="16"/>
        <v>-7.4588154092894428</v>
      </c>
    </row>
    <row r="47" spans="1:34" x14ac:dyDescent="0.5">
      <c r="A47" s="472">
        <v>39</v>
      </c>
      <c r="B47" s="364" t="s">
        <v>214</v>
      </c>
      <c r="C47" s="465">
        <v>300300050</v>
      </c>
      <c r="D47" s="399">
        <v>1767329</v>
      </c>
      <c r="E47" s="399">
        <v>1281277.82</v>
      </c>
      <c r="F47" s="399"/>
      <c r="G47" s="399">
        <v>1020137.79</v>
      </c>
      <c r="H47" s="400">
        <f t="shared" si="3"/>
        <v>4068744.6100000003</v>
      </c>
      <c r="I47" s="399">
        <v>1786912.73</v>
      </c>
      <c r="J47" s="399">
        <v>180711.39</v>
      </c>
      <c r="K47" s="399"/>
      <c r="L47" s="399">
        <v>955682</v>
      </c>
      <c r="M47" s="399"/>
      <c r="N47" s="399"/>
      <c r="O47" s="400">
        <f t="shared" si="6"/>
        <v>2923306.12</v>
      </c>
      <c r="P47" s="400">
        <f t="shared" si="7"/>
        <v>6992050.7300000004</v>
      </c>
      <c r="Q47" s="364" t="s">
        <v>214</v>
      </c>
      <c r="R47" s="465">
        <v>300300050</v>
      </c>
      <c r="S47" s="399">
        <v>1751099.97</v>
      </c>
      <c r="T47" s="399">
        <v>1530648.6099999999</v>
      </c>
      <c r="U47" s="399"/>
      <c r="V47" s="399"/>
      <c r="W47" s="400">
        <f t="shared" si="4"/>
        <v>3281748.58</v>
      </c>
      <c r="X47" s="399">
        <v>1487986.3299999998</v>
      </c>
      <c r="Y47" s="399">
        <v>187005.56</v>
      </c>
      <c r="Z47" s="402"/>
      <c r="AA47" s="399"/>
      <c r="AB47" s="399"/>
      <c r="AC47" s="399"/>
      <c r="AD47" s="400">
        <f t="shared" si="8"/>
        <v>1674991.89</v>
      </c>
      <c r="AE47" s="400">
        <f t="shared" si="13"/>
        <v>4956740.47</v>
      </c>
      <c r="AF47" s="39">
        <f t="shared" si="14"/>
        <v>-19.342477973814141</v>
      </c>
      <c r="AG47" s="39">
        <f t="shared" si="15"/>
        <v>-42.702138563579517</v>
      </c>
      <c r="AH47" s="39">
        <f t="shared" si="16"/>
        <v>-29.108917234643698</v>
      </c>
    </row>
    <row r="48" spans="1:34" x14ac:dyDescent="0.5">
      <c r="A48" s="472">
        <v>40</v>
      </c>
      <c r="B48" s="364" t="s">
        <v>215</v>
      </c>
      <c r="C48" s="465">
        <v>300300051</v>
      </c>
      <c r="D48" s="399">
        <v>1936276.15</v>
      </c>
      <c r="E48" s="399">
        <v>1734610.15</v>
      </c>
      <c r="F48" s="399"/>
      <c r="G48" s="399">
        <v>3583.84</v>
      </c>
      <c r="H48" s="400">
        <f t="shared" si="3"/>
        <v>3674470.1399999997</v>
      </c>
      <c r="I48" s="399">
        <v>2240140.54</v>
      </c>
      <c r="J48" s="399">
        <v>301971</v>
      </c>
      <c r="K48" s="399">
        <v>2100</v>
      </c>
      <c r="L48" s="399">
        <v>905027.45</v>
      </c>
      <c r="M48" s="399"/>
      <c r="N48" s="399"/>
      <c r="O48" s="400">
        <f t="shared" si="6"/>
        <v>3449238.99</v>
      </c>
      <c r="P48" s="400">
        <f t="shared" si="7"/>
        <v>7123709.1299999999</v>
      </c>
      <c r="Q48" s="364" t="s">
        <v>215</v>
      </c>
      <c r="R48" s="465">
        <v>300300051</v>
      </c>
      <c r="S48" s="399">
        <v>2332542.9699999997</v>
      </c>
      <c r="T48" s="399">
        <v>1758590.0100000002</v>
      </c>
      <c r="U48" s="399"/>
      <c r="V48" s="399"/>
      <c r="W48" s="400">
        <f t="shared" si="4"/>
        <v>4091132.98</v>
      </c>
      <c r="X48" s="399">
        <v>2009619.9</v>
      </c>
      <c r="Y48" s="399">
        <v>402869</v>
      </c>
      <c r="Z48" s="402">
        <v>37302</v>
      </c>
      <c r="AA48" s="399"/>
      <c r="AB48" s="399"/>
      <c r="AC48" s="399"/>
      <c r="AD48" s="400">
        <f t="shared" si="8"/>
        <v>2449790.9</v>
      </c>
      <c r="AE48" s="400">
        <f t="shared" si="13"/>
        <v>6540923.8799999999</v>
      </c>
      <c r="AF48" s="39">
        <f t="shared" si="14"/>
        <v>11.33939926369902</v>
      </c>
      <c r="AG48" s="39">
        <f t="shared" si="15"/>
        <v>-28.975901435000313</v>
      </c>
      <c r="AH48" s="39">
        <f t="shared" si="16"/>
        <v>-8.1809242820670871</v>
      </c>
    </row>
    <row r="49" spans="1:34" x14ac:dyDescent="0.5">
      <c r="A49" s="472">
        <v>41</v>
      </c>
      <c r="B49" s="364" t="s">
        <v>216</v>
      </c>
      <c r="C49" s="465">
        <v>300300052</v>
      </c>
      <c r="D49" s="399">
        <v>2249519.34</v>
      </c>
      <c r="E49" s="399">
        <v>752831.47</v>
      </c>
      <c r="F49" s="399"/>
      <c r="G49" s="399">
        <v>6083</v>
      </c>
      <c r="H49" s="400">
        <f t="shared" si="3"/>
        <v>3008433.8099999996</v>
      </c>
      <c r="I49" s="399">
        <v>1234433.22</v>
      </c>
      <c r="J49" s="399">
        <v>390092</v>
      </c>
      <c r="K49" s="399"/>
      <c r="L49" s="399">
        <v>1007220.93</v>
      </c>
      <c r="M49" s="399"/>
      <c r="N49" s="399"/>
      <c r="O49" s="400">
        <f t="shared" si="6"/>
        <v>2631746.15</v>
      </c>
      <c r="P49" s="400">
        <f t="shared" si="7"/>
        <v>5640179.959999999</v>
      </c>
      <c r="Q49" s="364" t="s">
        <v>216</v>
      </c>
      <c r="R49" s="465">
        <v>300300052</v>
      </c>
      <c r="S49" s="399">
        <v>2154943</v>
      </c>
      <c r="T49" s="399">
        <v>738586.71</v>
      </c>
      <c r="U49" s="399"/>
      <c r="V49" s="399"/>
      <c r="W49" s="400">
        <f t="shared" si="4"/>
        <v>2893529.71</v>
      </c>
      <c r="X49" s="399">
        <v>1326115.18</v>
      </c>
      <c r="Y49" s="399">
        <v>535442.80000000005</v>
      </c>
      <c r="Z49" s="402"/>
      <c r="AA49" s="399"/>
      <c r="AB49" s="399"/>
      <c r="AC49" s="399"/>
      <c r="AD49" s="400">
        <f t="shared" si="8"/>
        <v>1861557.98</v>
      </c>
      <c r="AE49" s="400">
        <f t="shared" si="13"/>
        <v>4755087.6899999995</v>
      </c>
      <c r="AF49" s="39">
        <f t="shared" si="14"/>
        <v>-3.8193993039853402</v>
      </c>
      <c r="AG49" s="39">
        <f t="shared" si="15"/>
        <v>-29.265291031203748</v>
      </c>
      <c r="AH49" s="39">
        <f t="shared" si="16"/>
        <v>-15.692624637459257</v>
      </c>
    </row>
    <row r="50" spans="1:34" x14ac:dyDescent="0.5">
      <c r="A50" s="472">
        <v>42</v>
      </c>
      <c r="B50" s="364" t="s">
        <v>217</v>
      </c>
      <c r="C50" s="465">
        <v>300300053</v>
      </c>
      <c r="D50" s="399">
        <v>3229976.69</v>
      </c>
      <c r="E50" s="399">
        <v>741505.93</v>
      </c>
      <c r="F50" s="399"/>
      <c r="G50" s="399">
        <v>1944.9900000000002</v>
      </c>
      <c r="H50" s="400">
        <f t="shared" si="3"/>
        <v>3973427.6100000003</v>
      </c>
      <c r="I50" s="399">
        <v>1978524.96</v>
      </c>
      <c r="J50" s="399">
        <v>692287.8</v>
      </c>
      <c r="K50" s="399"/>
      <c r="L50" s="399">
        <v>888655.56000000017</v>
      </c>
      <c r="M50" s="399"/>
      <c r="N50" s="399"/>
      <c r="O50" s="400">
        <f t="shared" si="6"/>
        <v>3559468.32</v>
      </c>
      <c r="P50" s="400">
        <f t="shared" si="7"/>
        <v>7532895.9299999997</v>
      </c>
      <c r="Q50" s="364" t="s">
        <v>217</v>
      </c>
      <c r="R50" s="465">
        <v>300300053</v>
      </c>
      <c r="S50" s="399">
        <v>3426404.15</v>
      </c>
      <c r="T50" s="399">
        <v>778211.65</v>
      </c>
      <c r="U50" s="399"/>
      <c r="V50" s="399"/>
      <c r="W50" s="400">
        <f t="shared" si="4"/>
        <v>4204615.8</v>
      </c>
      <c r="X50" s="399">
        <v>1994421.9999999998</v>
      </c>
      <c r="Y50" s="399">
        <v>794342.6</v>
      </c>
      <c r="Z50" s="402"/>
      <c r="AA50" s="399"/>
      <c r="AB50" s="399"/>
      <c r="AC50" s="399"/>
      <c r="AD50" s="400">
        <f t="shared" si="8"/>
        <v>2788764.5999999996</v>
      </c>
      <c r="AE50" s="400">
        <f t="shared" si="13"/>
        <v>6993380.3999999994</v>
      </c>
      <c r="AF50" s="39">
        <f t="shared" si="14"/>
        <v>5.8183566605860344</v>
      </c>
      <c r="AG50" s="39">
        <f t="shared" si="15"/>
        <v>-21.652214620637508</v>
      </c>
      <c r="AH50" s="39">
        <f t="shared" si="16"/>
        <v>-7.1621264253945469</v>
      </c>
    </row>
    <row r="51" spans="1:34" x14ac:dyDescent="0.5">
      <c r="A51" s="472">
        <v>43</v>
      </c>
      <c r="B51" s="364" t="s">
        <v>218</v>
      </c>
      <c r="C51" s="465">
        <v>300300054</v>
      </c>
      <c r="D51" s="399">
        <v>2414925.17</v>
      </c>
      <c r="E51" s="399">
        <v>1389577.27</v>
      </c>
      <c r="F51" s="399"/>
      <c r="G51" s="399">
        <v>0</v>
      </c>
      <c r="H51" s="400">
        <f t="shared" si="3"/>
        <v>3804502.44</v>
      </c>
      <c r="I51" s="399">
        <v>2575369.62</v>
      </c>
      <c r="J51" s="399">
        <v>335196.05</v>
      </c>
      <c r="K51" s="399"/>
      <c r="L51" s="399">
        <v>1112920.6900000002</v>
      </c>
      <c r="M51" s="399"/>
      <c r="N51" s="399"/>
      <c r="O51" s="400">
        <f t="shared" si="6"/>
        <v>4023486.3600000003</v>
      </c>
      <c r="P51" s="400">
        <f t="shared" si="7"/>
        <v>7827988.8000000007</v>
      </c>
      <c r="Q51" s="364" t="s">
        <v>218</v>
      </c>
      <c r="R51" s="465">
        <v>300300054</v>
      </c>
      <c r="S51" s="399">
        <v>2536869.71</v>
      </c>
      <c r="T51" s="399">
        <v>1377801.58</v>
      </c>
      <c r="U51" s="399"/>
      <c r="V51" s="399"/>
      <c r="W51" s="400">
        <f t="shared" si="4"/>
        <v>3914671.29</v>
      </c>
      <c r="X51" s="399">
        <v>1589995.5299999998</v>
      </c>
      <c r="Y51" s="399">
        <v>465718.21</v>
      </c>
      <c r="Z51" s="402"/>
      <c r="AA51" s="399"/>
      <c r="AB51" s="399"/>
      <c r="AC51" s="399"/>
      <c r="AD51" s="400">
        <f t="shared" si="8"/>
        <v>2055713.7399999998</v>
      </c>
      <c r="AE51" s="400">
        <f t="shared" si="13"/>
        <v>5970385.0299999993</v>
      </c>
      <c r="AF51" s="39">
        <f t="shared" si="14"/>
        <v>2.8957492270658158</v>
      </c>
      <c r="AG51" s="39">
        <f t="shared" si="15"/>
        <v>-48.907152750978888</v>
      </c>
      <c r="AH51" s="39">
        <f t="shared" si="16"/>
        <v>-23.730281397438908</v>
      </c>
    </row>
    <row r="52" spans="1:34" x14ac:dyDescent="0.5">
      <c r="A52" s="472">
        <v>44</v>
      </c>
      <c r="B52" s="364" t="s">
        <v>219</v>
      </c>
      <c r="C52" s="465">
        <v>300300055</v>
      </c>
      <c r="D52" s="399">
        <v>2039387.95</v>
      </c>
      <c r="E52" s="399">
        <v>848622.53</v>
      </c>
      <c r="F52" s="399"/>
      <c r="G52" s="399">
        <v>17</v>
      </c>
      <c r="H52" s="400">
        <f t="shared" si="3"/>
        <v>2888027.48</v>
      </c>
      <c r="I52" s="399">
        <v>748010.74</v>
      </c>
      <c r="J52" s="399">
        <v>186356</v>
      </c>
      <c r="K52" s="399"/>
      <c r="L52" s="399">
        <v>921083.21</v>
      </c>
      <c r="M52" s="399"/>
      <c r="N52" s="399"/>
      <c r="O52" s="400">
        <f t="shared" si="6"/>
        <v>1855449.95</v>
      </c>
      <c r="P52" s="400">
        <f t="shared" si="7"/>
        <v>4743477.43</v>
      </c>
      <c r="Q52" s="364" t="s">
        <v>219</v>
      </c>
      <c r="R52" s="465">
        <v>300300055</v>
      </c>
      <c r="S52" s="399">
        <v>2301881.2799999998</v>
      </c>
      <c r="T52" s="399">
        <v>811488.76000000013</v>
      </c>
      <c r="U52" s="399"/>
      <c r="V52" s="399"/>
      <c r="W52" s="400">
        <f t="shared" si="4"/>
        <v>3113370.04</v>
      </c>
      <c r="X52" s="399">
        <v>713449.35</v>
      </c>
      <c r="Y52" s="399">
        <v>258163.5</v>
      </c>
      <c r="Z52" s="402"/>
      <c r="AA52" s="399"/>
      <c r="AB52" s="399"/>
      <c r="AC52" s="399"/>
      <c r="AD52" s="400">
        <f t="shared" si="8"/>
        <v>971612.85</v>
      </c>
      <c r="AE52" s="400">
        <f t="shared" si="13"/>
        <v>4084982.89</v>
      </c>
      <c r="AF52" s="39">
        <f t="shared" si="14"/>
        <v>7.8026459775929853</v>
      </c>
      <c r="AG52" s="39">
        <f t="shared" si="15"/>
        <v>-47.634650560097299</v>
      </c>
      <c r="AH52" s="39">
        <f t="shared" si="16"/>
        <v>-13.88210547467493</v>
      </c>
    </row>
    <row r="53" spans="1:34" x14ac:dyDescent="0.5">
      <c r="A53" s="472">
        <v>45</v>
      </c>
      <c r="B53" s="364" t="s">
        <v>220</v>
      </c>
      <c r="C53" s="465">
        <v>300300056</v>
      </c>
      <c r="D53" s="399">
        <v>1394022.92</v>
      </c>
      <c r="E53" s="399">
        <v>1182174.55</v>
      </c>
      <c r="F53" s="399"/>
      <c r="G53" s="399">
        <v>0</v>
      </c>
      <c r="H53" s="400">
        <f t="shared" si="3"/>
        <v>2576197.4699999997</v>
      </c>
      <c r="I53" s="399">
        <v>706574.84</v>
      </c>
      <c r="J53" s="399">
        <v>103626</v>
      </c>
      <c r="K53" s="399"/>
      <c r="L53" s="399">
        <v>963471.60000000009</v>
      </c>
      <c r="M53" s="399"/>
      <c r="N53" s="399"/>
      <c r="O53" s="400">
        <f t="shared" si="6"/>
        <v>1773672.44</v>
      </c>
      <c r="P53" s="400">
        <f t="shared" si="7"/>
        <v>4349869.91</v>
      </c>
      <c r="Q53" s="364" t="s">
        <v>220</v>
      </c>
      <c r="R53" s="465">
        <v>300300056</v>
      </c>
      <c r="S53" s="399">
        <v>1652632.6500000001</v>
      </c>
      <c r="T53" s="399">
        <v>1169579.8499999999</v>
      </c>
      <c r="U53" s="399"/>
      <c r="V53" s="399"/>
      <c r="W53" s="400">
        <f t="shared" si="4"/>
        <v>2822212.5</v>
      </c>
      <c r="X53" s="399">
        <v>1745116.0899999999</v>
      </c>
      <c r="Y53" s="399">
        <v>230997</v>
      </c>
      <c r="Z53" s="402">
        <v>7244</v>
      </c>
      <c r="AA53" s="399"/>
      <c r="AB53" s="399"/>
      <c r="AC53" s="399"/>
      <c r="AD53" s="400">
        <f t="shared" si="8"/>
        <v>1983357.0899999999</v>
      </c>
      <c r="AE53" s="400">
        <f t="shared" si="13"/>
        <v>4805569.59</v>
      </c>
      <c r="AF53" s="39">
        <f t="shared" si="14"/>
        <v>9.549540858760345</v>
      </c>
      <c r="AG53" s="39">
        <f t="shared" si="15"/>
        <v>11.822061688008183</v>
      </c>
      <c r="AH53" s="39">
        <f t="shared" si="16"/>
        <v>10.476168010275041</v>
      </c>
    </row>
    <row r="54" spans="1:34" x14ac:dyDescent="0.5">
      <c r="A54" s="472">
        <v>46</v>
      </c>
      <c r="B54" s="364" t="s">
        <v>221</v>
      </c>
      <c r="C54" s="465">
        <v>300300057</v>
      </c>
      <c r="D54" s="399">
        <v>6724317</v>
      </c>
      <c r="E54" s="399">
        <v>3104243</v>
      </c>
      <c r="F54" s="399"/>
      <c r="G54" s="399">
        <v>0</v>
      </c>
      <c r="H54" s="400">
        <f t="shared" si="3"/>
        <v>9828560</v>
      </c>
      <c r="I54" s="399">
        <v>9373726.910000002</v>
      </c>
      <c r="J54" s="399">
        <v>773022.9</v>
      </c>
      <c r="K54" s="399">
        <v>27190</v>
      </c>
      <c r="L54" s="399">
        <v>1018731.0000000001</v>
      </c>
      <c r="M54" s="399"/>
      <c r="N54" s="399"/>
      <c r="O54" s="400">
        <f t="shared" si="6"/>
        <v>11192670.810000002</v>
      </c>
      <c r="P54" s="400">
        <f t="shared" si="7"/>
        <v>21021230.810000002</v>
      </c>
      <c r="Q54" s="364" t="s">
        <v>221</v>
      </c>
      <c r="R54" s="465">
        <v>300300057</v>
      </c>
      <c r="S54" s="399">
        <v>7315068.75</v>
      </c>
      <c r="T54" s="399">
        <v>3388019.2999999989</v>
      </c>
      <c r="U54" s="399"/>
      <c r="V54" s="399"/>
      <c r="W54" s="400">
        <f t="shared" si="4"/>
        <v>10703088.049999999</v>
      </c>
      <c r="X54" s="399">
        <v>11160073.59</v>
      </c>
      <c r="Y54" s="399">
        <v>696807.62000000011</v>
      </c>
      <c r="Z54" s="402">
        <v>77571.600000000006</v>
      </c>
      <c r="AA54" s="399"/>
      <c r="AB54" s="399"/>
      <c r="AC54" s="399"/>
      <c r="AD54" s="400">
        <f t="shared" si="8"/>
        <v>11934452.810000001</v>
      </c>
      <c r="AE54" s="400">
        <f t="shared" si="13"/>
        <v>22637540.859999999</v>
      </c>
      <c r="AF54" s="39">
        <f t="shared" si="14"/>
        <v>8.8978248085172069</v>
      </c>
      <c r="AG54" s="39">
        <f t="shared" si="15"/>
        <v>6.6273904825044871</v>
      </c>
      <c r="AH54" s="39">
        <f t="shared" si="16"/>
        <v>7.688941073950355</v>
      </c>
    </row>
    <row r="55" spans="1:34" x14ac:dyDescent="0.5">
      <c r="A55" s="472">
        <v>47</v>
      </c>
      <c r="B55" s="364" t="s">
        <v>222</v>
      </c>
      <c r="C55" s="465">
        <v>300300058</v>
      </c>
      <c r="D55" s="399">
        <v>1308460.45</v>
      </c>
      <c r="E55" s="399">
        <v>1574621.21</v>
      </c>
      <c r="F55" s="399"/>
      <c r="G55" s="399">
        <v>0</v>
      </c>
      <c r="H55" s="400">
        <f t="shared" si="3"/>
        <v>2883081.66</v>
      </c>
      <c r="I55" s="399">
        <v>1556866.8800000001</v>
      </c>
      <c r="J55" s="399">
        <v>174396</v>
      </c>
      <c r="K55" s="399">
        <v>24830</v>
      </c>
      <c r="L55" s="399">
        <v>989758.1</v>
      </c>
      <c r="M55" s="399"/>
      <c r="N55" s="399"/>
      <c r="O55" s="400">
        <f t="shared" si="6"/>
        <v>2745850.98</v>
      </c>
      <c r="P55" s="400">
        <f t="shared" si="7"/>
        <v>5628932.6400000006</v>
      </c>
      <c r="Q55" s="364" t="s">
        <v>222</v>
      </c>
      <c r="R55" s="465">
        <v>300300058</v>
      </c>
      <c r="S55" s="399">
        <v>1491442.19</v>
      </c>
      <c r="T55" s="399">
        <v>1406718.5599999998</v>
      </c>
      <c r="U55" s="399"/>
      <c r="V55" s="399"/>
      <c r="W55" s="400">
        <f t="shared" si="4"/>
        <v>2898160.75</v>
      </c>
      <c r="X55" s="399">
        <v>3651581.87</v>
      </c>
      <c r="Y55" s="399">
        <v>173897.60000000001</v>
      </c>
      <c r="Z55" s="402">
        <v>44886.19</v>
      </c>
      <c r="AA55" s="399"/>
      <c r="AB55" s="399"/>
      <c r="AC55" s="399"/>
      <c r="AD55" s="400">
        <f t="shared" si="8"/>
        <v>3870365.66</v>
      </c>
      <c r="AE55" s="400">
        <f t="shared" si="13"/>
        <v>6768526.4100000001</v>
      </c>
      <c r="AF55" s="39">
        <f t="shared" si="14"/>
        <v>0.5230198717298854</v>
      </c>
      <c r="AG55" s="39">
        <f t="shared" si="15"/>
        <v>40.953230462637855</v>
      </c>
      <c r="AH55" s="39">
        <f t="shared" si="16"/>
        <v>20.245290588519094</v>
      </c>
    </row>
    <row r="56" spans="1:34" x14ac:dyDescent="0.5">
      <c r="A56" s="472">
        <v>48</v>
      </c>
      <c r="B56" s="364" t="s">
        <v>223</v>
      </c>
      <c r="C56" s="465">
        <v>300300059</v>
      </c>
      <c r="D56" s="399">
        <v>2355175.84</v>
      </c>
      <c r="E56" s="399">
        <v>1852100.08</v>
      </c>
      <c r="F56" s="399"/>
      <c r="G56" s="399">
        <v>6</v>
      </c>
      <c r="H56" s="400">
        <f t="shared" si="3"/>
        <v>4207281.92</v>
      </c>
      <c r="I56" s="399">
        <v>2572943.5999999996</v>
      </c>
      <c r="J56" s="399">
        <v>470742</v>
      </c>
      <c r="K56" s="399">
        <v>11844</v>
      </c>
      <c r="L56" s="399">
        <v>918395.16</v>
      </c>
      <c r="M56" s="399"/>
      <c r="N56" s="399"/>
      <c r="O56" s="400">
        <f t="shared" si="6"/>
        <v>3973924.76</v>
      </c>
      <c r="P56" s="400">
        <f t="shared" si="7"/>
        <v>8181206.6799999997</v>
      </c>
      <c r="Q56" s="364" t="s">
        <v>223</v>
      </c>
      <c r="R56" s="465">
        <v>300300059</v>
      </c>
      <c r="S56" s="399">
        <v>2632481.5</v>
      </c>
      <c r="T56" s="399">
        <v>1846627.5100000002</v>
      </c>
      <c r="U56" s="399"/>
      <c r="V56" s="399"/>
      <c r="W56" s="400">
        <f t="shared" si="4"/>
        <v>4479109.01</v>
      </c>
      <c r="X56" s="399">
        <v>1816067.5000000002</v>
      </c>
      <c r="Y56" s="399">
        <v>592887</v>
      </c>
      <c r="Z56" s="402">
        <v>41886</v>
      </c>
      <c r="AA56" s="399"/>
      <c r="AB56" s="399"/>
      <c r="AC56" s="399"/>
      <c r="AD56" s="400">
        <f t="shared" si="8"/>
        <v>2450840.5</v>
      </c>
      <c r="AE56" s="400">
        <f t="shared" si="13"/>
        <v>6929949.5099999998</v>
      </c>
      <c r="AF56" s="39">
        <f t="shared" si="14"/>
        <v>6.4608717734798207</v>
      </c>
      <c r="AG56" s="39">
        <f t="shared" si="15"/>
        <v>-38.326952622021956</v>
      </c>
      <c r="AH56" s="39">
        <f t="shared" si="16"/>
        <v>-15.294286270249808</v>
      </c>
    </row>
    <row r="57" spans="1:34" x14ac:dyDescent="0.5">
      <c r="A57" s="472">
        <v>49</v>
      </c>
      <c r="B57" s="364" t="s">
        <v>224</v>
      </c>
      <c r="C57" s="465">
        <v>300300060</v>
      </c>
      <c r="D57" s="399">
        <v>3025528.51</v>
      </c>
      <c r="E57" s="399">
        <v>2972525.57</v>
      </c>
      <c r="F57" s="399"/>
      <c r="G57" s="399">
        <v>51</v>
      </c>
      <c r="H57" s="400">
        <f t="shared" si="3"/>
        <v>5998105.0800000001</v>
      </c>
      <c r="I57" s="399">
        <v>19572423.119999997</v>
      </c>
      <c r="J57" s="399">
        <v>213470.32</v>
      </c>
      <c r="K57" s="399">
        <v>14876</v>
      </c>
      <c r="L57" s="399">
        <v>972633.4</v>
      </c>
      <c r="M57" s="399"/>
      <c r="N57" s="399"/>
      <c r="O57" s="400">
        <f t="shared" si="6"/>
        <v>20773402.839999996</v>
      </c>
      <c r="P57" s="400">
        <f t="shared" si="7"/>
        <v>26771507.919999994</v>
      </c>
      <c r="Q57" s="364" t="s">
        <v>224</v>
      </c>
      <c r="R57" s="465">
        <v>300300060</v>
      </c>
      <c r="S57" s="399">
        <v>3191658.91</v>
      </c>
      <c r="T57" s="399">
        <v>2862405.4499999997</v>
      </c>
      <c r="U57" s="399"/>
      <c r="V57" s="399"/>
      <c r="W57" s="400">
        <f t="shared" si="4"/>
        <v>6054064.3599999994</v>
      </c>
      <c r="X57" s="399">
        <v>3880903.77</v>
      </c>
      <c r="Y57" s="399">
        <v>441529</v>
      </c>
      <c r="Z57" s="402">
        <v>36287</v>
      </c>
      <c r="AA57" s="399"/>
      <c r="AB57" s="399"/>
      <c r="AC57" s="399"/>
      <c r="AD57" s="400">
        <f t="shared" si="8"/>
        <v>4358719.7699999996</v>
      </c>
      <c r="AE57" s="400">
        <f t="shared" si="13"/>
        <v>10412784.129999999</v>
      </c>
      <c r="AF57" s="39">
        <f t="shared" si="14"/>
        <v>0.93294931071796638</v>
      </c>
      <c r="AG57" s="39">
        <f t="shared" si="15"/>
        <v>-79.017786332015305</v>
      </c>
      <c r="AH57" s="39">
        <f t="shared" si="16"/>
        <v>-61.104977123006968</v>
      </c>
    </row>
    <row r="58" spans="1:34" x14ac:dyDescent="0.5">
      <c r="A58" s="472">
        <v>50</v>
      </c>
      <c r="B58" s="364" t="s">
        <v>225</v>
      </c>
      <c r="C58" s="465">
        <v>300300061</v>
      </c>
      <c r="D58" s="399">
        <v>1638592</v>
      </c>
      <c r="E58" s="399">
        <v>755117.34</v>
      </c>
      <c r="F58" s="399"/>
      <c r="G58" s="399">
        <v>7</v>
      </c>
      <c r="H58" s="400">
        <f t="shared" si="3"/>
        <v>2393716.34</v>
      </c>
      <c r="I58" s="399">
        <v>762349.45000000007</v>
      </c>
      <c r="J58" s="399">
        <v>244246</v>
      </c>
      <c r="K58" s="399">
        <v>17890</v>
      </c>
      <c r="L58" s="399">
        <v>972633.4</v>
      </c>
      <c r="M58" s="399"/>
      <c r="N58" s="399"/>
      <c r="O58" s="400">
        <f t="shared" si="6"/>
        <v>1997118.85</v>
      </c>
      <c r="P58" s="400">
        <f t="shared" si="7"/>
        <v>4390835.1899999995</v>
      </c>
      <c r="Q58" s="364" t="s">
        <v>225</v>
      </c>
      <c r="R58" s="465">
        <v>300300061</v>
      </c>
      <c r="S58" s="399">
        <v>1982512</v>
      </c>
      <c r="T58" s="399">
        <v>1079103.74</v>
      </c>
      <c r="U58" s="399"/>
      <c r="V58" s="399"/>
      <c r="W58" s="400">
        <f t="shared" si="4"/>
        <v>3061615.74</v>
      </c>
      <c r="X58" s="399">
        <v>2393245.7899999996</v>
      </c>
      <c r="Y58" s="399">
        <v>286092</v>
      </c>
      <c r="Z58" s="402">
        <v>30950</v>
      </c>
      <c r="AA58" s="399"/>
      <c r="AB58" s="399"/>
      <c r="AC58" s="399"/>
      <c r="AD58" s="400">
        <f t="shared" si="8"/>
        <v>2710287.7899999996</v>
      </c>
      <c r="AE58" s="400">
        <f t="shared" si="13"/>
        <v>5771903.5299999993</v>
      </c>
      <c r="AF58" s="39">
        <f t="shared" si="14"/>
        <v>27.902194960995271</v>
      </c>
      <c r="AG58" s="39">
        <f t="shared" si="15"/>
        <v>35.709889774461814</v>
      </c>
      <c r="AH58" s="39">
        <f t="shared" si="16"/>
        <v>31.453431528137131</v>
      </c>
    </row>
    <row r="59" spans="1:34" x14ac:dyDescent="0.5">
      <c r="A59" s="472">
        <v>51</v>
      </c>
      <c r="B59" s="364" t="s">
        <v>226</v>
      </c>
      <c r="C59" s="465">
        <v>300300062</v>
      </c>
      <c r="D59" s="399">
        <v>2220306.4700000002</v>
      </c>
      <c r="E59" s="399">
        <v>842347.61</v>
      </c>
      <c r="F59" s="399"/>
      <c r="G59" s="399">
        <v>0</v>
      </c>
      <c r="H59" s="400">
        <f t="shared" si="3"/>
        <v>3062654.08</v>
      </c>
      <c r="I59" s="399">
        <v>1645382.4900000002</v>
      </c>
      <c r="J59" s="399">
        <v>192078.72</v>
      </c>
      <c r="K59" s="399">
        <v>3957.4</v>
      </c>
      <c r="L59" s="399">
        <v>1020660</v>
      </c>
      <c r="M59" s="399"/>
      <c r="N59" s="399"/>
      <c r="O59" s="400">
        <f t="shared" si="6"/>
        <v>2862078.6100000003</v>
      </c>
      <c r="P59" s="400">
        <f t="shared" si="7"/>
        <v>5924732.6900000004</v>
      </c>
      <c r="Q59" s="364" t="s">
        <v>226</v>
      </c>
      <c r="R59" s="465">
        <v>300300062</v>
      </c>
      <c r="S59" s="399">
        <v>2159870</v>
      </c>
      <c r="T59" s="399">
        <v>939868.08999999985</v>
      </c>
      <c r="U59" s="399"/>
      <c r="V59" s="399"/>
      <c r="W59" s="400">
        <f t="shared" si="4"/>
        <v>3099738.09</v>
      </c>
      <c r="X59" s="399">
        <v>1150519.08</v>
      </c>
      <c r="Y59" s="399">
        <v>237206</v>
      </c>
      <c r="Z59" s="402">
        <v>49852</v>
      </c>
      <c r="AA59" s="399"/>
      <c r="AB59" s="399"/>
      <c r="AC59" s="399"/>
      <c r="AD59" s="400">
        <f t="shared" si="8"/>
        <v>1437577.08</v>
      </c>
      <c r="AE59" s="400">
        <f t="shared" si="13"/>
        <v>4537315.17</v>
      </c>
      <c r="AF59" s="39">
        <f t="shared" si="14"/>
        <v>1.2108455291170126</v>
      </c>
      <c r="AG59" s="39">
        <f t="shared" si="15"/>
        <v>-49.771572486613152</v>
      </c>
      <c r="AH59" s="39">
        <f t="shared" si="16"/>
        <v>-23.417385941170629</v>
      </c>
    </row>
    <row r="60" spans="1:34" x14ac:dyDescent="0.5">
      <c r="A60" s="472">
        <v>52</v>
      </c>
      <c r="B60" s="364" t="s">
        <v>227</v>
      </c>
      <c r="C60" s="465">
        <v>300300063</v>
      </c>
      <c r="D60" s="399">
        <v>1547779</v>
      </c>
      <c r="E60" s="399">
        <v>1392046.36</v>
      </c>
      <c r="F60" s="399"/>
      <c r="G60" s="399">
        <v>0</v>
      </c>
      <c r="H60" s="400">
        <f t="shared" si="3"/>
        <v>2939825.3600000003</v>
      </c>
      <c r="I60" s="399">
        <v>2085328.8699999999</v>
      </c>
      <c r="J60" s="399">
        <v>158272</v>
      </c>
      <c r="K60" s="399"/>
      <c r="L60" s="399">
        <v>1020660</v>
      </c>
      <c r="M60" s="399"/>
      <c r="N60" s="399"/>
      <c r="O60" s="400">
        <f t="shared" si="6"/>
        <v>3264260.87</v>
      </c>
      <c r="P60" s="400">
        <f t="shared" si="7"/>
        <v>6204086.2300000004</v>
      </c>
      <c r="Q60" s="364" t="s">
        <v>227</v>
      </c>
      <c r="R60" s="465">
        <v>300300063</v>
      </c>
      <c r="S60" s="399">
        <v>1777389</v>
      </c>
      <c r="T60" s="399">
        <v>1398166.1099999999</v>
      </c>
      <c r="U60" s="399"/>
      <c r="V60" s="399"/>
      <c r="W60" s="400">
        <f t="shared" si="4"/>
        <v>3175555.11</v>
      </c>
      <c r="X60" s="399">
        <v>2312147.4700000002</v>
      </c>
      <c r="Y60" s="399">
        <v>238149</v>
      </c>
      <c r="Z60" s="402"/>
      <c r="AA60" s="399"/>
      <c r="AB60" s="399"/>
      <c r="AC60" s="399"/>
      <c r="AD60" s="400">
        <f t="shared" si="8"/>
        <v>2550296.4700000002</v>
      </c>
      <c r="AE60" s="400">
        <f t="shared" si="13"/>
        <v>5725851.5800000001</v>
      </c>
      <c r="AF60" s="39">
        <f t="shared" si="14"/>
        <v>8.0184950169965035</v>
      </c>
      <c r="AG60" s="39">
        <f t="shared" si="15"/>
        <v>-21.872161216085644</v>
      </c>
      <c r="AH60" s="39">
        <f t="shared" si="16"/>
        <v>-7.7083817385948921</v>
      </c>
    </row>
    <row r="61" spans="1:34" x14ac:dyDescent="0.5">
      <c r="A61" s="472">
        <v>53</v>
      </c>
      <c r="B61" s="364" t="s">
        <v>228</v>
      </c>
      <c r="C61" s="465">
        <v>300300064</v>
      </c>
      <c r="D61" s="399">
        <v>2967043.17</v>
      </c>
      <c r="E61" s="399">
        <v>1200607.76</v>
      </c>
      <c r="F61" s="399"/>
      <c r="G61" s="399">
        <v>18516.689999999999</v>
      </c>
      <c r="H61" s="400">
        <f t="shared" si="3"/>
        <v>4186167.6199999996</v>
      </c>
      <c r="I61" s="399">
        <v>4260390.4000000004</v>
      </c>
      <c r="J61" s="399">
        <v>469361</v>
      </c>
      <c r="K61" s="399">
        <v>12126</v>
      </c>
      <c r="L61" s="399">
        <v>944158.5</v>
      </c>
      <c r="M61" s="399"/>
      <c r="N61" s="399"/>
      <c r="O61" s="400">
        <f t="shared" si="6"/>
        <v>5686035.9000000004</v>
      </c>
      <c r="P61" s="400">
        <f t="shared" si="7"/>
        <v>9872203.5199999996</v>
      </c>
      <c r="Q61" s="364" t="s">
        <v>228</v>
      </c>
      <c r="R61" s="465">
        <v>300300064</v>
      </c>
      <c r="S61" s="399">
        <v>3184599.02</v>
      </c>
      <c r="T61" s="399">
        <v>1304212.28</v>
      </c>
      <c r="U61" s="399"/>
      <c r="V61" s="399"/>
      <c r="W61" s="400">
        <f t="shared" si="4"/>
        <v>4488811.3</v>
      </c>
      <c r="X61" s="399">
        <v>4402057.0799999991</v>
      </c>
      <c r="Y61" s="399">
        <v>532093.76</v>
      </c>
      <c r="Z61" s="402">
        <v>66811</v>
      </c>
      <c r="AA61" s="399"/>
      <c r="AB61" s="399"/>
      <c r="AC61" s="399"/>
      <c r="AD61" s="400">
        <f t="shared" si="8"/>
        <v>5000961.8399999989</v>
      </c>
      <c r="AE61" s="400">
        <f t="shared" si="13"/>
        <v>9489773.1399999987</v>
      </c>
      <c r="AF61" s="39">
        <f t="shared" si="14"/>
        <v>7.2296120813241629</v>
      </c>
      <c r="AG61" s="39">
        <f t="shared" si="15"/>
        <v>-12.048359736877522</v>
      </c>
      <c r="AH61" s="39">
        <f t="shared" si="16"/>
        <v>-3.8738097247006595</v>
      </c>
    </row>
    <row r="62" spans="1:34" x14ac:dyDescent="0.5">
      <c r="A62" s="472">
        <v>54</v>
      </c>
      <c r="B62" s="364" t="s">
        <v>229</v>
      </c>
      <c r="C62" s="465">
        <v>300300065</v>
      </c>
      <c r="D62" s="399">
        <v>1635512.37</v>
      </c>
      <c r="E62" s="399">
        <v>779430.62</v>
      </c>
      <c r="F62" s="399"/>
      <c r="G62" s="399">
        <v>1154.42</v>
      </c>
      <c r="H62" s="400">
        <f t="shared" si="3"/>
        <v>2416097.41</v>
      </c>
      <c r="I62" s="399">
        <v>687200.94</v>
      </c>
      <c r="J62" s="399">
        <v>179820</v>
      </c>
      <c r="K62" s="399">
        <v>3706</v>
      </c>
      <c r="L62" s="399">
        <v>981141.99000000011</v>
      </c>
      <c r="M62" s="399"/>
      <c r="N62" s="399"/>
      <c r="O62" s="400">
        <f t="shared" si="6"/>
        <v>1851868.9300000002</v>
      </c>
      <c r="P62" s="400">
        <f t="shared" si="7"/>
        <v>4267966.34</v>
      </c>
      <c r="Q62" s="364" t="s">
        <v>229</v>
      </c>
      <c r="R62" s="465">
        <v>300300065</v>
      </c>
      <c r="S62" s="399">
        <v>2051483.25</v>
      </c>
      <c r="T62" s="399">
        <v>702613.68</v>
      </c>
      <c r="U62" s="399"/>
      <c r="V62" s="399"/>
      <c r="W62" s="400">
        <f t="shared" si="4"/>
        <v>2754096.93</v>
      </c>
      <c r="X62" s="399">
        <v>1515211.52</v>
      </c>
      <c r="Y62" s="399">
        <v>278245</v>
      </c>
      <c r="Z62" s="402">
        <v>25960</v>
      </c>
      <c r="AA62" s="399"/>
      <c r="AB62" s="399"/>
      <c r="AC62" s="399"/>
      <c r="AD62" s="400">
        <f t="shared" si="8"/>
        <v>1819416.52</v>
      </c>
      <c r="AE62" s="400">
        <f t="shared" si="13"/>
        <v>4573513.45</v>
      </c>
      <c r="AF62" s="39">
        <f t="shared" si="14"/>
        <v>13.989482319754648</v>
      </c>
      <c r="AG62" s="39">
        <f t="shared" si="15"/>
        <v>-1.7524139788878117</v>
      </c>
      <c r="AH62" s="39">
        <f t="shared" si="16"/>
        <v>7.1590796566591566</v>
      </c>
    </row>
    <row r="63" spans="1:34" x14ac:dyDescent="0.5">
      <c r="A63" s="472">
        <v>55</v>
      </c>
      <c r="B63" s="364" t="s">
        <v>230</v>
      </c>
      <c r="C63" s="465">
        <v>300300066</v>
      </c>
      <c r="D63" s="399">
        <v>6393844.6100000003</v>
      </c>
      <c r="E63" s="399">
        <v>4509705.25</v>
      </c>
      <c r="F63" s="399"/>
      <c r="G63" s="399">
        <v>0</v>
      </c>
      <c r="H63" s="400">
        <f t="shared" si="3"/>
        <v>10903549.859999999</v>
      </c>
      <c r="I63" s="399">
        <v>2672947.04</v>
      </c>
      <c r="J63" s="399">
        <v>554567</v>
      </c>
      <c r="K63" s="399">
        <v>20152</v>
      </c>
      <c r="L63" s="399">
        <v>985418.39</v>
      </c>
      <c r="M63" s="399"/>
      <c r="N63" s="399"/>
      <c r="O63" s="400">
        <f t="shared" si="6"/>
        <v>4233084.43</v>
      </c>
      <c r="P63" s="400">
        <f t="shared" si="7"/>
        <v>15136634.289999999</v>
      </c>
      <c r="Q63" s="364" t="s">
        <v>230</v>
      </c>
      <c r="R63" s="465">
        <v>300300066</v>
      </c>
      <c r="S63" s="399">
        <v>6761382</v>
      </c>
      <c r="T63" s="399">
        <v>4478189.3100000005</v>
      </c>
      <c r="U63" s="399"/>
      <c r="V63" s="399"/>
      <c r="W63" s="400">
        <f t="shared" si="4"/>
        <v>11239571.310000001</v>
      </c>
      <c r="X63" s="399">
        <v>7607673.5599999996</v>
      </c>
      <c r="Y63" s="399">
        <v>835836</v>
      </c>
      <c r="Z63" s="402">
        <v>57932</v>
      </c>
      <c r="AA63" s="399"/>
      <c r="AB63" s="399"/>
      <c r="AC63" s="399"/>
      <c r="AD63" s="400">
        <f t="shared" si="8"/>
        <v>8501441.5599999987</v>
      </c>
      <c r="AE63" s="400">
        <f t="shared" si="13"/>
        <v>19741012.869999997</v>
      </c>
      <c r="AF63" s="39">
        <f t="shared" si="14"/>
        <v>3.081761942802737</v>
      </c>
      <c r="AG63" s="39">
        <f t="shared" si="15"/>
        <v>100.83326237837404</v>
      </c>
      <c r="AH63" s="39">
        <f t="shared" si="16"/>
        <v>30.418774027208123</v>
      </c>
    </row>
    <row r="64" spans="1:34" x14ac:dyDescent="0.5">
      <c r="A64" s="472">
        <v>56</v>
      </c>
      <c r="B64" s="365" t="s">
        <v>231</v>
      </c>
      <c r="C64" s="466">
        <v>300300067</v>
      </c>
      <c r="D64" s="402">
        <v>1001803.52</v>
      </c>
      <c r="E64" s="402">
        <v>1962022.38</v>
      </c>
      <c r="F64" s="402"/>
      <c r="G64" s="399">
        <v>13629.16</v>
      </c>
      <c r="H64" s="400">
        <f t="shared" si="3"/>
        <v>2977455.06</v>
      </c>
      <c r="I64" s="402">
        <v>1582894.84</v>
      </c>
      <c r="J64" s="402">
        <v>96756</v>
      </c>
      <c r="K64" s="399">
        <v>5163</v>
      </c>
      <c r="L64" s="399">
        <v>884491</v>
      </c>
      <c r="M64" s="399"/>
      <c r="N64" s="399"/>
      <c r="O64" s="400">
        <f t="shared" si="6"/>
        <v>2569304.84</v>
      </c>
      <c r="P64" s="400">
        <f t="shared" si="7"/>
        <v>5546759.9000000004</v>
      </c>
      <c r="Q64" s="365" t="s">
        <v>231</v>
      </c>
      <c r="R64" s="466">
        <v>300300067</v>
      </c>
      <c r="S64" s="402">
        <v>1368245.5899999999</v>
      </c>
      <c r="T64" s="402">
        <v>1793343.83</v>
      </c>
      <c r="U64" s="402"/>
      <c r="V64" s="402"/>
      <c r="W64" s="400">
        <f t="shared" si="4"/>
        <v>3161589.42</v>
      </c>
      <c r="X64" s="402">
        <v>2823163.14</v>
      </c>
      <c r="Y64" s="402">
        <v>143858</v>
      </c>
      <c r="Z64" s="402">
        <v>13010</v>
      </c>
      <c r="AA64" s="399"/>
      <c r="AB64" s="399"/>
      <c r="AC64" s="399"/>
      <c r="AD64" s="400">
        <f t="shared" si="8"/>
        <v>2980031.14</v>
      </c>
      <c r="AE64" s="406">
        <f t="shared" si="13"/>
        <v>6141620.5600000005</v>
      </c>
      <c r="AF64" s="39">
        <f t="shared" si="14"/>
        <v>6.1842867915527791</v>
      </c>
      <c r="AG64" s="39">
        <f t="shared" si="15"/>
        <v>15.985892121699358</v>
      </c>
      <c r="AH64" s="39">
        <f t="shared" si="16"/>
        <v>10.724471055615732</v>
      </c>
    </row>
    <row r="65" spans="1:34" x14ac:dyDescent="0.5">
      <c r="A65" s="472">
        <v>57</v>
      </c>
      <c r="B65" s="364" t="s">
        <v>232</v>
      </c>
      <c r="C65" s="465">
        <v>300300068</v>
      </c>
      <c r="D65" s="399">
        <v>1754718.03</v>
      </c>
      <c r="E65" s="399">
        <v>1375389.53</v>
      </c>
      <c r="F65" s="399"/>
      <c r="G65" s="399">
        <v>10300</v>
      </c>
      <c r="H65" s="400">
        <f t="shared" si="3"/>
        <v>3140407.56</v>
      </c>
      <c r="I65" s="399">
        <v>762110.17</v>
      </c>
      <c r="J65" s="399">
        <v>124198</v>
      </c>
      <c r="K65" s="399">
        <v>11630</v>
      </c>
      <c r="L65" s="399">
        <v>968507.97</v>
      </c>
      <c r="M65" s="399"/>
      <c r="N65" s="399"/>
      <c r="O65" s="400">
        <f t="shared" si="6"/>
        <v>1866446.1400000001</v>
      </c>
      <c r="P65" s="400">
        <f t="shared" si="7"/>
        <v>5006853.7</v>
      </c>
      <c r="Q65" s="364" t="s">
        <v>232</v>
      </c>
      <c r="R65" s="465">
        <v>300300068</v>
      </c>
      <c r="S65" s="399">
        <v>1659555.5</v>
      </c>
      <c r="T65" s="399">
        <v>1414456.0699999998</v>
      </c>
      <c r="U65" s="399"/>
      <c r="V65" s="399"/>
      <c r="W65" s="400">
        <f t="shared" si="4"/>
        <v>3074011.57</v>
      </c>
      <c r="X65" s="399">
        <v>1613896.3599999999</v>
      </c>
      <c r="Y65" s="399">
        <v>164740</v>
      </c>
      <c r="Z65" s="402">
        <v>23604</v>
      </c>
      <c r="AA65" s="399"/>
      <c r="AB65" s="399"/>
      <c r="AC65" s="399"/>
      <c r="AD65" s="400">
        <f t="shared" si="8"/>
        <v>1802240.3599999999</v>
      </c>
      <c r="AE65" s="400">
        <f t="shared" si="13"/>
        <v>4876251.93</v>
      </c>
      <c r="AF65" s="39">
        <f t="shared" si="14"/>
        <v>-2.1142475532698124</v>
      </c>
      <c r="AG65" s="39">
        <f t="shared" si="15"/>
        <v>-3.4400017564932392</v>
      </c>
      <c r="AH65" s="39">
        <f t="shared" si="16"/>
        <v>-2.6084598797045033</v>
      </c>
    </row>
    <row r="66" spans="1:34" x14ac:dyDescent="0.5">
      <c r="A66" s="472">
        <v>58</v>
      </c>
      <c r="B66" s="364" t="s">
        <v>233</v>
      </c>
      <c r="C66" s="465">
        <v>300300069</v>
      </c>
      <c r="D66" s="399">
        <v>2755179.81</v>
      </c>
      <c r="E66" s="399">
        <v>1943254.88</v>
      </c>
      <c r="F66" s="399"/>
      <c r="G66" s="399">
        <v>2199.79</v>
      </c>
      <c r="H66" s="400">
        <f t="shared" si="3"/>
        <v>4700634.4799999995</v>
      </c>
      <c r="I66" s="399">
        <v>1734773.9999999998</v>
      </c>
      <c r="J66" s="399">
        <v>250451</v>
      </c>
      <c r="K66" s="399">
        <v>46816</v>
      </c>
      <c r="L66" s="399">
        <v>926904.19</v>
      </c>
      <c r="M66" s="399"/>
      <c r="N66" s="399"/>
      <c r="O66" s="400">
        <f t="shared" si="6"/>
        <v>2958945.1899999995</v>
      </c>
      <c r="P66" s="400">
        <f t="shared" si="7"/>
        <v>7659579.669999999</v>
      </c>
      <c r="Q66" s="364" t="s">
        <v>233</v>
      </c>
      <c r="R66" s="465">
        <v>300300069</v>
      </c>
      <c r="S66" s="399">
        <v>2776214</v>
      </c>
      <c r="T66" s="399">
        <v>1940064.88</v>
      </c>
      <c r="U66" s="399"/>
      <c r="V66" s="399"/>
      <c r="W66" s="400">
        <f t="shared" si="4"/>
        <v>4716278.88</v>
      </c>
      <c r="X66" s="399">
        <v>1696092.14</v>
      </c>
      <c r="Y66" s="402">
        <v>374471</v>
      </c>
      <c r="Z66" s="402">
        <v>87596</v>
      </c>
      <c r="AA66" s="399"/>
      <c r="AB66" s="399"/>
      <c r="AC66" s="399"/>
      <c r="AD66" s="400">
        <f t="shared" si="8"/>
        <v>2158159.1399999997</v>
      </c>
      <c r="AE66" s="400">
        <f t="shared" si="13"/>
        <v>6874438.0199999996</v>
      </c>
      <c r="AF66" s="39">
        <f t="shared" si="14"/>
        <v>0.33281464590712817</v>
      </c>
      <c r="AG66" s="39">
        <f t="shared" si="15"/>
        <v>-27.063226879170411</v>
      </c>
      <c r="AH66" s="39">
        <f t="shared" si="16"/>
        <v>-10.250453469073969</v>
      </c>
    </row>
    <row r="67" spans="1:34" x14ac:dyDescent="0.5">
      <c r="A67" s="472">
        <v>59</v>
      </c>
      <c r="B67" s="364" t="s">
        <v>234</v>
      </c>
      <c r="C67" s="465">
        <v>300300070</v>
      </c>
      <c r="D67" s="399">
        <v>2031977.12</v>
      </c>
      <c r="E67" s="399">
        <v>1233208.25</v>
      </c>
      <c r="F67" s="399"/>
      <c r="G67" s="399">
        <v>45813</v>
      </c>
      <c r="H67" s="400">
        <f t="shared" si="3"/>
        <v>3310998.37</v>
      </c>
      <c r="I67" s="399">
        <v>800104.65</v>
      </c>
      <c r="J67" s="399">
        <v>365141</v>
      </c>
      <c r="K67" s="399"/>
      <c r="L67" s="399">
        <v>884778.54</v>
      </c>
      <c r="M67" s="399"/>
      <c r="N67" s="399"/>
      <c r="O67" s="400">
        <f t="shared" si="6"/>
        <v>2050024.19</v>
      </c>
      <c r="P67" s="400">
        <f t="shared" si="7"/>
        <v>5361022.5600000005</v>
      </c>
      <c r="Q67" s="364" t="s">
        <v>234</v>
      </c>
      <c r="R67" s="465">
        <v>300300070</v>
      </c>
      <c r="S67" s="399">
        <v>2397513.9800000004</v>
      </c>
      <c r="T67" s="399">
        <v>1312750.3700000001</v>
      </c>
      <c r="U67" s="399"/>
      <c r="V67" s="399"/>
      <c r="W67" s="400">
        <f t="shared" si="4"/>
        <v>3710264.3500000006</v>
      </c>
      <c r="X67" s="399">
        <v>1132980.2</v>
      </c>
      <c r="Y67" s="399">
        <v>318747</v>
      </c>
      <c r="Z67" s="402"/>
      <c r="AA67" s="399"/>
      <c r="AB67" s="399"/>
      <c r="AC67" s="399"/>
      <c r="AD67" s="400">
        <f t="shared" si="8"/>
        <v>1451727.2</v>
      </c>
      <c r="AE67" s="400">
        <f t="shared" si="13"/>
        <v>5161991.5500000007</v>
      </c>
      <c r="AF67" s="39">
        <f t="shared" si="14"/>
        <v>12.058779116825734</v>
      </c>
      <c r="AG67" s="39">
        <f t="shared" si="15"/>
        <v>-29.184874642869456</v>
      </c>
      <c r="AH67" s="39">
        <f t="shared" si="16"/>
        <v>-3.7125568447523891</v>
      </c>
    </row>
    <row r="68" spans="1:34" x14ac:dyDescent="0.5">
      <c r="A68" s="472">
        <v>60</v>
      </c>
      <c r="B68" s="366" t="s">
        <v>235</v>
      </c>
      <c r="C68" s="467">
        <v>300300071</v>
      </c>
      <c r="D68" s="403">
        <v>2126343.2000000002</v>
      </c>
      <c r="E68" s="403">
        <v>1789670.72</v>
      </c>
      <c r="F68" s="403"/>
      <c r="G68" s="399">
        <v>195226.63999999998</v>
      </c>
      <c r="H68" s="400">
        <f t="shared" si="3"/>
        <v>4111240.56</v>
      </c>
      <c r="I68" s="403">
        <v>1952034.8399999999</v>
      </c>
      <c r="J68" s="399">
        <v>264825</v>
      </c>
      <c r="K68" s="399">
        <v>11655</v>
      </c>
      <c r="L68" s="399">
        <v>979247.48</v>
      </c>
      <c r="M68" s="399"/>
      <c r="N68" s="399"/>
      <c r="O68" s="400">
        <f t="shared" si="6"/>
        <v>3207762.32</v>
      </c>
      <c r="P68" s="400">
        <f t="shared" si="7"/>
        <v>7319002.8799999999</v>
      </c>
      <c r="Q68" s="366" t="s">
        <v>235</v>
      </c>
      <c r="R68" s="467">
        <v>300300071</v>
      </c>
      <c r="S68" s="403">
        <v>2387058.94</v>
      </c>
      <c r="T68" s="403">
        <v>1991417.9900000005</v>
      </c>
      <c r="U68" s="399"/>
      <c r="V68" s="399"/>
      <c r="W68" s="400">
        <f t="shared" si="4"/>
        <v>4378476.9300000006</v>
      </c>
      <c r="X68" s="403">
        <v>2323281.8100000005</v>
      </c>
      <c r="Y68" s="402">
        <v>407538.72</v>
      </c>
      <c r="Z68" s="402">
        <v>36920</v>
      </c>
      <c r="AA68" s="399"/>
      <c r="AB68" s="399"/>
      <c r="AC68" s="399"/>
      <c r="AD68" s="400">
        <f t="shared" si="8"/>
        <v>2767740.5300000003</v>
      </c>
      <c r="AE68" s="407">
        <f t="shared" si="13"/>
        <v>7146217.4600000009</v>
      </c>
      <c r="AF68" s="39">
        <f t="shared" si="14"/>
        <v>6.5001394615546548</v>
      </c>
      <c r="AG68" s="39">
        <f t="shared" si="15"/>
        <v>-13.717406282146227</v>
      </c>
      <c r="AH68" s="39">
        <f t="shared" si="16"/>
        <v>-2.3607781392210492</v>
      </c>
    </row>
    <row r="69" spans="1:34" x14ac:dyDescent="0.5">
      <c r="A69" s="472">
        <v>61</v>
      </c>
      <c r="B69" s="364" t="s">
        <v>236</v>
      </c>
      <c r="C69" s="465">
        <v>300300072</v>
      </c>
      <c r="D69" s="399">
        <v>1686706.64</v>
      </c>
      <c r="E69" s="399">
        <v>1184693.17</v>
      </c>
      <c r="F69" s="399"/>
      <c r="G69" s="399">
        <v>4400</v>
      </c>
      <c r="H69" s="400">
        <f t="shared" si="3"/>
        <v>2875799.8099999996</v>
      </c>
      <c r="I69" s="399">
        <v>1641997.91</v>
      </c>
      <c r="J69" s="399">
        <v>212214</v>
      </c>
      <c r="K69" s="399">
        <v>20332</v>
      </c>
      <c r="L69" s="399">
        <v>934312.64</v>
      </c>
      <c r="M69" s="399"/>
      <c r="N69" s="399"/>
      <c r="O69" s="400">
        <f t="shared" si="6"/>
        <v>2808856.55</v>
      </c>
      <c r="P69" s="400">
        <f t="shared" si="7"/>
        <v>5684656.3599999994</v>
      </c>
      <c r="Q69" s="364" t="s">
        <v>236</v>
      </c>
      <c r="R69" s="465">
        <v>300300072</v>
      </c>
      <c r="S69" s="399">
        <v>1993407.32</v>
      </c>
      <c r="T69" s="399">
        <v>1330398.9899999998</v>
      </c>
      <c r="U69" s="399"/>
      <c r="V69" s="399"/>
      <c r="W69" s="400">
        <f t="shared" si="4"/>
        <v>3323806.3099999996</v>
      </c>
      <c r="X69" s="399">
        <v>4864421.3999999994</v>
      </c>
      <c r="Y69" s="402">
        <v>271691</v>
      </c>
      <c r="Z69" s="402">
        <v>37998</v>
      </c>
      <c r="AA69" s="399"/>
      <c r="AB69" s="399"/>
      <c r="AC69" s="399"/>
      <c r="AD69" s="400">
        <f t="shared" si="8"/>
        <v>5174110.3999999994</v>
      </c>
      <c r="AE69" s="400">
        <f t="shared" si="13"/>
        <v>8497916.709999999</v>
      </c>
      <c r="AF69" s="39">
        <f t="shared" si="14"/>
        <v>15.578500924930516</v>
      </c>
      <c r="AG69" s="39">
        <f t="shared" si="15"/>
        <v>84.207000531942427</v>
      </c>
      <c r="AH69" s="39">
        <f t="shared" si="16"/>
        <v>49.488661615422608</v>
      </c>
    </row>
    <row r="70" spans="1:34" x14ac:dyDescent="0.5">
      <c r="A70" s="472">
        <v>62</v>
      </c>
      <c r="B70" s="364" t="s">
        <v>237</v>
      </c>
      <c r="C70" s="465">
        <v>300300073</v>
      </c>
      <c r="D70" s="399">
        <v>2456107.1800000002</v>
      </c>
      <c r="E70" s="399">
        <v>1598669.35</v>
      </c>
      <c r="F70" s="399"/>
      <c r="G70" s="399">
        <v>176.4</v>
      </c>
      <c r="H70" s="400">
        <f t="shared" si="3"/>
        <v>4054952.93</v>
      </c>
      <c r="I70" s="399">
        <v>1863192.01</v>
      </c>
      <c r="J70" s="399">
        <v>408392</v>
      </c>
      <c r="K70" s="399"/>
      <c r="L70" s="399">
        <v>997231.16</v>
      </c>
      <c r="M70" s="399"/>
      <c r="N70" s="399"/>
      <c r="O70" s="400">
        <f t="shared" si="6"/>
        <v>3268815.17</v>
      </c>
      <c r="P70" s="400">
        <f t="shared" si="7"/>
        <v>7323768.0999999996</v>
      </c>
      <c r="Q70" s="364" t="s">
        <v>237</v>
      </c>
      <c r="R70" s="465">
        <v>300300073</v>
      </c>
      <c r="S70" s="399">
        <v>2575700.7799999998</v>
      </c>
      <c r="T70" s="399">
        <v>1551769.93</v>
      </c>
      <c r="U70" s="399"/>
      <c r="V70" s="399"/>
      <c r="W70" s="400">
        <f t="shared" si="4"/>
        <v>4127470.71</v>
      </c>
      <c r="X70" s="399">
        <v>2162832.2999999998</v>
      </c>
      <c r="Y70" s="402">
        <v>410059</v>
      </c>
      <c r="Z70" s="402"/>
      <c r="AA70" s="399"/>
      <c r="AB70" s="399"/>
      <c r="AC70" s="399"/>
      <c r="AD70" s="400">
        <f t="shared" si="8"/>
        <v>2572891.2999999998</v>
      </c>
      <c r="AE70" s="400">
        <f t="shared" si="13"/>
        <v>6700362.0099999998</v>
      </c>
      <c r="AF70" s="39">
        <f t="shared" si="14"/>
        <v>1.788375383188475</v>
      </c>
      <c r="AG70" s="39">
        <f t="shared" si="15"/>
        <v>-21.289789535576588</v>
      </c>
      <c r="AH70" s="39">
        <f t="shared" si="16"/>
        <v>-8.5120948873299245</v>
      </c>
    </row>
    <row r="71" spans="1:34" x14ac:dyDescent="0.5">
      <c r="A71" s="472">
        <v>63</v>
      </c>
      <c r="B71" s="364" t="s">
        <v>238</v>
      </c>
      <c r="C71" s="465">
        <v>300300074</v>
      </c>
      <c r="D71" s="399">
        <v>2900378.94</v>
      </c>
      <c r="E71" s="399">
        <v>1890173.9</v>
      </c>
      <c r="F71" s="399"/>
      <c r="G71" s="399">
        <v>0</v>
      </c>
      <c r="H71" s="400">
        <f t="shared" si="3"/>
        <v>4790552.84</v>
      </c>
      <c r="I71" s="399">
        <v>1965984.89</v>
      </c>
      <c r="J71" s="399">
        <v>278098</v>
      </c>
      <c r="K71" s="399">
        <v>45920</v>
      </c>
      <c r="L71" s="399">
        <v>983688</v>
      </c>
      <c r="M71" s="399"/>
      <c r="N71" s="399"/>
      <c r="O71" s="400">
        <f t="shared" si="6"/>
        <v>3273690.8899999997</v>
      </c>
      <c r="P71" s="400">
        <f t="shared" si="7"/>
        <v>8064243.7299999995</v>
      </c>
      <c r="Q71" s="364" t="s">
        <v>238</v>
      </c>
      <c r="R71" s="465">
        <v>300300074</v>
      </c>
      <c r="S71" s="399">
        <v>3088521.73</v>
      </c>
      <c r="T71" s="399">
        <v>1826907.22</v>
      </c>
      <c r="U71" s="399"/>
      <c r="V71" s="399"/>
      <c r="W71" s="400">
        <f t="shared" si="4"/>
        <v>4915428.95</v>
      </c>
      <c r="X71" s="399">
        <v>2026986.5199999998</v>
      </c>
      <c r="Y71" s="402">
        <v>584084</v>
      </c>
      <c r="Z71" s="402"/>
      <c r="AA71" s="399"/>
      <c r="AB71" s="399"/>
      <c r="AC71" s="399"/>
      <c r="AD71" s="400">
        <f t="shared" si="8"/>
        <v>2611070.5199999996</v>
      </c>
      <c r="AE71" s="400">
        <f t="shared" si="13"/>
        <v>7526499.4699999997</v>
      </c>
      <c r="AF71" s="39">
        <f t="shared" si="14"/>
        <v>2.6067160549261437</v>
      </c>
      <c r="AG71" s="39">
        <f t="shared" si="15"/>
        <v>-20.240773862433915</v>
      </c>
      <c r="AH71" s="39">
        <f t="shared" si="16"/>
        <v>-6.6682540608181711</v>
      </c>
    </row>
    <row r="72" spans="1:34" x14ac:dyDescent="0.5">
      <c r="A72" s="472">
        <v>64</v>
      </c>
      <c r="B72" s="364" t="s">
        <v>239</v>
      </c>
      <c r="C72" s="465">
        <v>300300075</v>
      </c>
      <c r="D72" s="399">
        <v>4795233</v>
      </c>
      <c r="E72" s="399">
        <v>5048843.63</v>
      </c>
      <c r="F72" s="399"/>
      <c r="G72" s="399">
        <v>0</v>
      </c>
      <c r="H72" s="400">
        <f t="shared" si="3"/>
        <v>9844076.629999999</v>
      </c>
      <c r="I72" s="399">
        <v>18249927.309999999</v>
      </c>
      <c r="J72" s="399">
        <v>293390</v>
      </c>
      <c r="K72" s="399"/>
      <c r="L72" s="399">
        <v>1114410</v>
      </c>
      <c r="M72" s="399"/>
      <c r="N72" s="399"/>
      <c r="O72" s="400">
        <f t="shared" si="6"/>
        <v>19657727.309999999</v>
      </c>
      <c r="P72" s="400">
        <f t="shared" si="7"/>
        <v>29501803.939999998</v>
      </c>
      <c r="Q72" s="364" t="s">
        <v>239</v>
      </c>
      <c r="R72" s="465">
        <v>300300075</v>
      </c>
      <c r="S72" s="399">
        <v>5046822.25</v>
      </c>
      <c r="T72" s="399">
        <v>4848648.07</v>
      </c>
      <c r="U72" s="399"/>
      <c r="V72" s="399"/>
      <c r="W72" s="400">
        <f t="shared" si="4"/>
        <v>9895470.3200000003</v>
      </c>
      <c r="X72" s="399">
        <v>12358981.01</v>
      </c>
      <c r="Y72" s="399">
        <v>490094</v>
      </c>
      <c r="Z72" s="402">
        <v>100000</v>
      </c>
      <c r="AA72" s="399"/>
      <c r="AB72" s="399"/>
      <c r="AC72" s="399"/>
      <c r="AD72" s="400">
        <f t="shared" si="8"/>
        <v>12949075.01</v>
      </c>
      <c r="AE72" s="400">
        <f t="shared" si="13"/>
        <v>22844545.329999998</v>
      </c>
      <c r="AF72" s="39">
        <f t="shared" si="14"/>
        <v>0.52207730528405438</v>
      </c>
      <c r="AG72" s="39">
        <f t="shared" si="15"/>
        <v>-34.127303702026985</v>
      </c>
      <c r="AH72" s="39">
        <f t="shared" si="16"/>
        <v>-22.56559844116434</v>
      </c>
    </row>
    <row r="73" spans="1:34" x14ac:dyDescent="0.5">
      <c r="A73" s="472">
        <v>65</v>
      </c>
      <c r="B73" s="364" t="s">
        <v>240</v>
      </c>
      <c r="C73" s="465">
        <v>300300076</v>
      </c>
      <c r="D73" s="399">
        <v>2050256.39</v>
      </c>
      <c r="E73" s="399">
        <v>1198369.82</v>
      </c>
      <c r="F73" s="399"/>
      <c r="G73" s="399">
        <v>0</v>
      </c>
      <c r="H73" s="400">
        <f t="shared" ref="H73:H105" si="17">SUM(D73:G73)</f>
        <v>3248626.21</v>
      </c>
      <c r="I73" s="399">
        <v>1615421.52</v>
      </c>
      <c r="J73" s="399">
        <v>390392</v>
      </c>
      <c r="K73" s="399">
        <v>3326</v>
      </c>
      <c r="L73" s="399">
        <v>1114410</v>
      </c>
      <c r="M73" s="399"/>
      <c r="N73" s="399"/>
      <c r="O73" s="400">
        <f t="shared" si="6"/>
        <v>3123549.52</v>
      </c>
      <c r="P73" s="400">
        <f t="shared" si="7"/>
        <v>6372175.7300000004</v>
      </c>
      <c r="Q73" s="364" t="s">
        <v>240</v>
      </c>
      <c r="R73" s="465">
        <v>300300076</v>
      </c>
      <c r="S73" s="399">
        <v>1976658.16</v>
      </c>
      <c r="T73" s="399">
        <v>1104562.7899999998</v>
      </c>
      <c r="U73" s="399"/>
      <c r="V73" s="399"/>
      <c r="W73" s="400">
        <f t="shared" ref="W73:W105" si="18">SUM(S73:V73)</f>
        <v>3081220.9499999997</v>
      </c>
      <c r="X73" s="399">
        <v>664055.03999999992</v>
      </c>
      <c r="Y73" s="402">
        <v>261060</v>
      </c>
      <c r="Z73" s="402">
        <v>10619</v>
      </c>
      <c r="AA73" s="399"/>
      <c r="AB73" s="399"/>
      <c r="AC73" s="399"/>
      <c r="AD73" s="400">
        <f t="shared" si="8"/>
        <v>935734.03999999992</v>
      </c>
      <c r="AE73" s="400">
        <f t="shared" ref="AE73:AE105" si="19">W73+AD73</f>
        <v>4016954.9899999998</v>
      </c>
      <c r="AF73" s="39">
        <f t="shared" ref="AF73:AF85" si="20">IF(H73=0,0,(W73-H73)/H73)*100</f>
        <v>-5.1531093200162363</v>
      </c>
      <c r="AG73" s="39">
        <f t="shared" ref="AG73:AG85" si="21">IF(O73=0,0,(AD73-O73)/O73)*100</f>
        <v>-70.042605887676146</v>
      </c>
      <c r="AH73" s="39">
        <f t="shared" ref="AH73:AH85" si="22">IF(P73=0,0,(AE73-P73)/P73)*100</f>
        <v>-36.961013628542858</v>
      </c>
    </row>
    <row r="74" spans="1:34" x14ac:dyDescent="0.5">
      <c r="A74" s="472">
        <v>66</v>
      </c>
      <c r="B74" s="364" t="s">
        <v>241</v>
      </c>
      <c r="C74" s="465">
        <v>300300077</v>
      </c>
      <c r="D74" s="399">
        <v>1308615.81</v>
      </c>
      <c r="E74" s="399">
        <v>1662069.91</v>
      </c>
      <c r="F74" s="399"/>
      <c r="G74" s="399">
        <v>20758.080000000002</v>
      </c>
      <c r="H74" s="400">
        <f t="shared" si="17"/>
        <v>2991443.8</v>
      </c>
      <c r="I74" s="399">
        <v>1370069.65</v>
      </c>
      <c r="J74" s="399">
        <v>227246</v>
      </c>
      <c r="K74" s="399">
        <v>125000</v>
      </c>
      <c r="L74" s="399">
        <v>1020660</v>
      </c>
      <c r="M74" s="399"/>
      <c r="N74" s="399"/>
      <c r="O74" s="400">
        <f t="shared" ref="O74:O105" si="23">SUM(I74:N74)</f>
        <v>2742975.65</v>
      </c>
      <c r="P74" s="400">
        <f t="shared" ref="P74:P105" si="24">H74+O74</f>
        <v>5734419.4499999993</v>
      </c>
      <c r="Q74" s="364" t="s">
        <v>241</v>
      </c>
      <c r="R74" s="465">
        <v>300300077</v>
      </c>
      <c r="S74" s="399">
        <v>1604589.31</v>
      </c>
      <c r="T74" s="399">
        <v>1540462.06</v>
      </c>
      <c r="U74" s="399"/>
      <c r="V74" s="399"/>
      <c r="W74" s="400">
        <f t="shared" si="18"/>
        <v>3145051.37</v>
      </c>
      <c r="X74" s="399">
        <v>1462179.52</v>
      </c>
      <c r="Y74" s="399">
        <v>262684</v>
      </c>
      <c r="Z74" s="402">
        <v>56620</v>
      </c>
      <c r="AA74" s="399"/>
      <c r="AB74" s="399"/>
      <c r="AC74" s="399"/>
      <c r="AD74" s="400">
        <f t="shared" ref="AD74:AD105" si="25">SUM(X74:AC74)</f>
        <v>1781483.52</v>
      </c>
      <c r="AE74" s="400">
        <f t="shared" si="19"/>
        <v>4926534.8900000006</v>
      </c>
      <c r="AF74" s="39">
        <f t="shared" si="20"/>
        <v>5.134897403053345</v>
      </c>
      <c r="AG74" s="39">
        <f t="shared" si="21"/>
        <v>-35.05288608741386</v>
      </c>
      <c r="AH74" s="39">
        <f t="shared" si="22"/>
        <v>-14.08834088688784</v>
      </c>
    </row>
    <row r="75" spans="1:34" x14ac:dyDescent="0.5">
      <c r="A75" s="472">
        <v>67</v>
      </c>
      <c r="B75" s="364" t="s">
        <v>242</v>
      </c>
      <c r="C75" s="465">
        <v>300300078</v>
      </c>
      <c r="D75" s="399">
        <v>1848574.64</v>
      </c>
      <c r="E75" s="399">
        <v>1143938.42</v>
      </c>
      <c r="F75" s="399"/>
      <c r="G75" s="399">
        <v>484857.4</v>
      </c>
      <c r="H75" s="400">
        <f t="shared" si="17"/>
        <v>3477370.4599999995</v>
      </c>
      <c r="I75" s="399">
        <v>965519.55</v>
      </c>
      <c r="J75" s="399">
        <v>146215</v>
      </c>
      <c r="K75" s="399"/>
      <c r="L75" s="399">
        <v>972633.4</v>
      </c>
      <c r="M75" s="399"/>
      <c r="N75" s="399"/>
      <c r="O75" s="400">
        <f t="shared" si="23"/>
        <v>2084367.9500000002</v>
      </c>
      <c r="P75" s="400">
        <f t="shared" si="24"/>
        <v>5561738.4100000001</v>
      </c>
      <c r="Q75" s="364" t="s">
        <v>242</v>
      </c>
      <c r="R75" s="465">
        <v>300300078</v>
      </c>
      <c r="S75" s="399">
        <v>2026459.4200000002</v>
      </c>
      <c r="T75" s="399">
        <v>1693238.5199999998</v>
      </c>
      <c r="U75" s="399"/>
      <c r="V75" s="399"/>
      <c r="W75" s="400">
        <f t="shared" si="18"/>
        <v>3719697.94</v>
      </c>
      <c r="X75" s="402">
        <v>2022879.65</v>
      </c>
      <c r="Y75" s="402">
        <v>124960</v>
      </c>
      <c r="Z75" s="402"/>
      <c r="AA75" s="399"/>
      <c r="AB75" s="399"/>
      <c r="AC75" s="399"/>
      <c r="AD75" s="400">
        <f t="shared" si="25"/>
        <v>2147839.65</v>
      </c>
      <c r="AE75" s="400">
        <f t="shared" si="19"/>
        <v>5867537.5899999999</v>
      </c>
      <c r="AF75" s="39">
        <f t="shared" si="20"/>
        <v>6.9686989864174693</v>
      </c>
      <c r="AG75" s="39">
        <f t="shared" si="21"/>
        <v>3.0451293400476493</v>
      </c>
      <c r="AH75" s="39">
        <f t="shared" si="22"/>
        <v>5.498266143732562</v>
      </c>
    </row>
    <row r="76" spans="1:34" x14ac:dyDescent="0.5">
      <c r="A76" s="472">
        <v>68</v>
      </c>
      <c r="B76" s="364" t="s">
        <v>243</v>
      </c>
      <c r="C76" s="465">
        <v>300300079</v>
      </c>
      <c r="D76" s="399">
        <v>1168833.99</v>
      </c>
      <c r="E76" s="399">
        <v>1572645.36</v>
      </c>
      <c r="F76" s="399"/>
      <c r="G76" s="399">
        <v>0</v>
      </c>
      <c r="H76" s="400">
        <f t="shared" si="17"/>
        <v>2741479.35</v>
      </c>
      <c r="I76" s="399">
        <v>1356014.78</v>
      </c>
      <c r="J76" s="399">
        <v>53880</v>
      </c>
      <c r="K76" s="399"/>
      <c r="L76" s="399">
        <v>962341.92999999993</v>
      </c>
      <c r="M76" s="399"/>
      <c r="N76" s="399"/>
      <c r="O76" s="400">
        <f t="shared" si="23"/>
        <v>2372236.71</v>
      </c>
      <c r="P76" s="400">
        <f t="shared" si="24"/>
        <v>5113716.0600000005</v>
      </c>
      <c r="Q76" s="364" t="s">
        <v>243</v>
      </c>
      <c r="R76" s="465">
        <v>300300079</v>
      </c>
      <c r="S76" s="399">
        <v>1430937.97</v>
      </c>
      <c r="T76" s="399">
        <v>1489491.03</v>
      </c>
      <c r="U76" s="399"/>
      <c r="V76" s="399"/>
      <c r="W76" s="400">
        <f t="shared" si="18"/>
        <v>2920429</v>
      </c>
      <c r="X76" s="399">
        <v>1433488.0199999998</v>
      </c>
      <c r="Y76" s="402">
        <v>88880</v>
      </c>
      <c r="Z76" s="402">
        <v>1080</v>
      </c>
      <c r="AA76" s="399"/>
      <c r="AB76" s="399"/>
      <c r="AC76" s="399"/>
      <c r="AD76" s="400">
        <f t="shared" si="25"/>
        <v>1523448.0199999998</v>
      </c>
      <c r="AE76" s="400">
        <f t="shared" si="19"/>
        <v>4443877.0199999996</v>
      </c>
      <c r="AF76" s="39">
        <f t="shared" si="20"/>
        <v>6.5274848778269989</v>
      </c>
      <c r="AG76" s="39">
        <f t="shared" si="21"/>
        <v>-35.780100966399772</v>
      </c>
      <c r="AH76" s="39">
        <f t="shared" si="22"/>
        <v>-13.098870413231371</v>
      </c>
    </row>
    <row r="77" spans="1:34" x14ac:dyDescent="0.5">
      <c r="A77" s="472">
        <v>69</v>
      </c>
      <c r="B77" s="364" t="s">
        <v>244</v>
      </c>
      <c r="C77" s="465">
        <v>300300080</v>
      </c>
      <c r="D77" s="399">
        <v>1932802.82</v>
      </c>
      <c r="E77" s="399">
        <v>1531364.27</v>
      </c>
      <c r="F77" s="399"/>
      <c r="G77" s="399">
        <v>0</v>
      </c>
      <c r="H77" s="400">
        <f t="shared" si="17"/>
        <v>3464167.09</v>
      </c>
      <c r="I77" s="399">
        <v>1827759.5</v>
      </c>
      <c r="J77" s="399">
        <v>159012</v>
      </c>
      <c r="K77" s="399">
        <v>7918</v>
      </c>
      <c r="L77" s="399">
        <v>922492.94000000006</v>
      </c>
      <c r="M77" s="399"/>
      <c r="N77" s="399"/>
      <c r="O77" s="400">
        <f t="shared" si="23"/>
        <v>2917182.44</v>
      </c>
      <c r="P77" s="400">
        <f t="shared" si="24"/>
        <v>6381349.5299999993</v>
      </c>
      <c r="Q77" s="364" t="s">
        <v>244</v>
      </c>
      <c r="R77" s="465">
        <v>300300080</v>
      </c>
      <c r="S77" s="399">
        <v>2246929.9500000002</v>
      </c>
      <c r="T77" s="399">
        <v>1462668.07</v>
      </c>
      <c r="U77" s="399"/>
      <c r="V77" s="399"/>
      <c r="W77" s="400">
        <f t="shared" si="18"/>
        <v>3709598.0200000005</v>
      </c>
      <c r="X77" s="399">
        <v>1613790.6699999997</v>
      </c>
      <c r="Y77" s="402">
        <v>270905</v>
      </c>
      <c r="Z77" s="402">
        <v>23728</v>
      </c>
      <c r="AA77" s="399"/>
      <c r="AB77" s="399"/>
      <c r="AC77" s="399"/>
      <c r="AD77" s="400">
        <f t="shared" si="25"/>
        <v>1908423.6699999997</v>
      </c>
      <c r="AE77" s="400">
        <f t="shared" si="19"/>
        <v>5618021.6900000004</v>
      </c>
      <c r="AF77" s="39">
        <f t="shared" si="20"/>
        <v>7.0848467647096278</v>
      </c>
      <c r="AG77" s="39">
        <f t="shared" si="21"/>
        <v>-34.579899980475695</v>
      </c>
      <c r="AH77" s="39">
        <f t="shared" si="22"/>
        <v>-11.961855974374107</v>
      </c>
    </row>
    <row r="78" spans="1:34" x14ac:dyDescent="0.5">
      <c r="A78" s="472">
        <v>70</v>
      </c>
      <c r="B78" s="364" t="s">
        <v>245</v>
      </c>
      <c r="C78" s="465">
        <v>300300081</v>
      </c>
      <c r="D78" s="399">
        <v>1679297.74</v>
      </c>
      <c r="E78" s="399">
        <v>1478328.16</v>
      </c>
      <c r="F78" s="399"/>
      <c r="G78" s="399">
        <v>131937.79</v>
      </c>
      <c r="H78" s="400">
        <f t="shared" si="17"/>
        <v>3289563.69</v>
      </c>
      <c r="I78" s="399">
        <v>1705790.68</v>
      </c>
      <c r="J78" s="399">
        <v>221161</v>
      </c>
      <c r="K78" s="399">
        <v>5470</v>
      </c>
      <c r="L78" s="399">
        <v>890532.19000000006</v>
      </c>
      <c r="M78" s="399"/>
      <c r="N78" s="399"/>
      <c r="O78" s="400">
        <f t="shared" si="23"/>
        <v>2822953.87</v>
      </c>
      <c r="P78" s="400">
        <f t="shared" si="24"/>
        <v>6112517.5600000005</v>
      </c>
      <c r="Q78" s="364" t="s">
        <v>245</v>
      </c>
      <c r="R78" s="465">
        <v>300300081</v>
      </c>
      <c r="S78" s="399">
        <v>1830662.31</v>
      </c>
      <c r="T78" s="399">
        <v>1449623.62</v>
      </c>
      <c r="U78" s="399"/>
      <c r="V78" s="399"/>
      <c r="W78" s="400">
        <f t="shared" si="18"/>
        <v>3280285.93</v>
      </c>
      <c r="X78" s="399">
        <v>2209122.3499999992</v>
      </c>
      <c r="Y78" s="402">
        <v>235061</v>
      </c>
      <c r="Z78" s="402">
        <v>6592</v>
      </c>
      <c r="AA78" s="399"/>
      <c r="AB78" s="399"/>
      <c r="AC78" s="399"/>
      <c r="AD78" s="400">
        <f t="shared" si="25"/>
        <v>2450775.3499999992</v>
      </c>
      <c r="AE78" s="400">
        <f t="shared" si="19"/>
        <v>5731061.2799999993</v>
      </c>
      <c r="AF78" s="39">
        <f t="shared" si="20"/>
        <v>-0.28203618699353339</v>
      </c>
      <c r="AG78" s="39">
        <f t="shared" si="21"/>
        <v>-13.184009981714684</v>
      </c>
      <c r="AH78" s="39">
        <f t="shared" si="22"/>
        <v>-6.2405756098965082</v>
      </c>
    </row>
    <row r="79" spans="1:34" x14ac:dyDescent="0.5">
      <c r="A79" s="472">
        <v>71</v>
      </c>
      <c r="B79" s="364" t="s">
        <v>246</v>
      </c>
      <c r="C79" s="465">
        <v>300300082</v>
      </c>
      <c r="D79" s="399">
        <v>3540887.6</v>
      </c>
      <c r="E79" s="399">
        <v>1133428.6100000001</v>
      </c>
      <c r="F79" s="399"/>
      <c r="G79" s="399">
        <v>144540</v>
      </c>
      <c r="H79" s="400">
        <f t="shared" si="17"/>
        <v>4818856.21</v>
      </c>
      <c r="I79" s="399">
        <v>866755.44</v>
      </c>
      <c r="J79" s="399">
        <v>652098.51</v>
      </c>
      <c r="K79" s="399"/>
      <c r="L79" s="399">
        <v>1067328.3500000001</v>
      </c>
      <c r="M79" s="399"/>
      <c r="N79" s="399"/>
      <c r="O79" s="400">
        <f t="shared" si="23"/>
        <v>2586182.2999999998</v>
      </c>
      <c r="P79" s="400">
        <f t="shared" si="24"/>
        <v>7405038.5099999998</v>
      </c>
      <c r="Q79" s="364" t="s">
        <v>246</v>
      </c>
      <c r="R79" s="465">
        <v>300300082</v>
      </c>
      <c r="S79" s="399">
        <v>3634500.52</v>
      </c>
      <c r="T79" s="399">
        <v>1137981.53</v>
      </c>
      <c r="U79" s="399"/>
      <c r="V79" s="399"/>
      <c r="W79" s="400">
        <f t="shared" si="18"/>
        <v>4772482.05</v>
      </c>
      <c r="X79" s="399">
        <v>981225.53</v>
      </c>
      <c r="Y79" s="402">
        <v>697693.3</v>
      </c>
      <c r="Z79" s="402"/>
      <c r="AA79" s="399"/>
      <c r="AB79" s="399"/>
      <c r="AC79" s="399"/>
      <c r="AD79" s="400">
        <f t="shared" si="25"/>
        <v>1678918.83</v>
      </c>
      <c r="AE79" s="400">
        <f t="shared" si="19"/>
        <v>6451400.8799999999</v>
      </c>
      <c r="AF79" s="39">
        <f t="shared" si="20"/>
        <v>-0.96234786802240257</v>
      </c>
      <c r="AG79" s="39">
        <f t="shared" si="21"/>
        <v>-35.081187818816936</v>
      </c>
      <c r="AH79" s="39">
        <f t="shared" si="22"/>
        <v>-12.878226476637188</v>
      </c>
    </row>
    <row r="80" spans="1:34" x14ac:dyDescent="0.5">
      <c r="A80" s="472">
        <v>72</v>
      </c>
      <c r="B80" s="364" t="s">
        <v>247</v>
      </c>
      <c r="C80" s="465">
        <v>300300083</v>
      </c>
      <c r="D80" s="399">
        <v>2097228.66</v>
      </c>
      <c r="E80" s="399">
        <v>1414773.1</v>
      </c>
      <c r="F80" s="399"/>
      <c r="G80" s="399">
        <v>6205.86</v>
      </c>
      <c r="H80" s="400">
        <f t="shared" si="17"/>
        <v>3518207.62</v>
      </c>
      <c r="I80" s="399">
        <v>2971413.07</v>
      </c>
      <c r="J80" s="399">
        <v>182054</v>
      </c>
      <c r="K80" s="399"/>
      <c r="L80" s="399">
        <v>953248.59</v>
      </c>
      <c r="M80" s="399"/>
      <c r="N80" s="399"/>
      <c r="O80" s="400">
        <f t="shared" si="23"/>
        <v>4106715.6599999997</v>
      </c>
      <c r="P80" s="400">
        <f t="shared" si="24"/>
        <v>7624923.2799999993</v>
      </c>
      <c r="Q80" s="364" t="s">
        <v>247</v>
      </c>
      <c r="R80" s="465">
        <v>300300083</v>
      </c>
      <c r="S80" s="399">
        <v>2516593.63</v>
      </c>
      <c r="T80" s="399">
        <v>1434316.8300000003</v>
      </c>
      <c r="U80" s="399"/>
      <c r="V80" s="399"/>
      <c r="W80" s="400">
        <f t="shared" si="18"/>
        <v>3950910.46</v>
      </c>
      <c r="X80" s="399">
        <v>4559963.6199999992</v>
      </c>
      <c r="Y80" s="399">
        <v>216484.20999999996</v>
      </c>
      <c r="Z80" s="402"/>
      <c r="AA80" s="399"/>
      <c r="AB80" s="399"/>
      <c r="AC80" s="399"/>
      <c r="AD80" s="400">
        <f t="shared" si="25"/>
        <v>4776447.8299999991</v>
      </c>
      <c r="AE80" s="400">
        <f t="shared" si="19"/>
        <v>8727358.2899999991</v>
      </c>
      <c r="AF80" s="39">
        <f t="shared" si="20"/>
        <v>12.298956933076049</v>
      </c>
      <c r="AG80" s="39">
        <f t="shared" si="21"/>
        <v>16.308218670293805</v>
      </c>
      <c r="AH80" s="39">
        <f t="shared" si="22"/>
        <v>14.458309539869887</v>
      </c>
    </row>
    <row r="81" spans="1:34" x14ac:dyDescent="0.5">
      <c r="A81" s="472">
        <v>73</v>
      </c>
      <c r="B81" s="364" t="s">
        <v>248</v>
      </c>
      <c r="C81" s="465">
        <v>300300084</v>
      </c>
      <c r="D81" s="399">
        <v>1682399.28</v>
      </c>
      <c r="E81" s="399">
        <v>1729084.19</v>
      </c>
      <c r="F81" s="399"/>
      <c r="G81" s="399">
        <v>2612.67</v>
      </c>
      <c r="H81" s="400">
        <f t="shared" si="17"/>
        <v>3414096.1399999997</v>
      </c>
      <c r="I81" s="399">
        <v>1501440.1900000002</v>
      </c>
      <c r="J81" s="399">
        <v>173155</v>
      </c>
      <c r="K81" s="399">
        <v>15220.8</v>
      </c>
      <c r="L81" s="399">
        <v>964275</v>
      </c>
      <c r="M81" s="399"/>
      <c r="N81" s="399"/>
      <c r="O81" s="400">
        <f t="shared" si="23"/>
        <v>2654090.9900000002</v>
      </c>
      <c r="P81" s="400">
        <f t="shared" si="24"/>
        <v>6068187.1299999999</v>
      </c>
      <c r="Q81" s="364" t="s">
        <v>248</v>
      </c>
      <c r="R81" s="465">
        <v>300300084</v>
      </c>
      <c r="S81" s="399">
        <v>1799347.81</v>
      </c>
      <c r="T81" s="399">
        <v>1683699.2600000002</v>
      </c>
      <c r="U81" s="399"/>
      <c r="V81" s="399"/>
      <c r="W81" s="400">
        <f t="shared" si="18"/>
        <v>3483047.0700000003</v>
      </c>
      <c r="X81" s="399">
        <v>1917509.8399999999</v>
      </c>
      <c r="Y81" s="399">
        <v>232326</v>
      </c>
      <c r="Z81" s="402">
        <v>45140</v>
      </c>
      <c r="AA81" s="399"/>
      <c r="AB81" s="399"/>
      <c r="AC81" s="399"/>
      <c r="AD81" s="400">
        <f t="shared" si="25"/>
        <v>2194975.84</v>
      </c>
      <c r="AE81" s="400">
        <f t="shared" si="19"/>
        <v>5678022.9100000001</v>
      </c>
      <c r="AF81" s="39">
        <f t="shared" si="20"/>
        <v>2.0195954411524171</v>
      </c>
      <c r="AG81" s="39">
        <f t="shared" si="21"/>
        <v>-17.298395259613926</v>
      </c>
      <c r="AH81" s="39">
        <f t="shared" si="22"/>
        <v>-6.4296669110795817</v>
      </c>
    </row>
    <row r="82" spans="1:34" x14ac:dyDescent="0.5">
      <c r="A82" s="472">
        <v>74</v>
      </c>
      <c r="B82" s="365" t="s">
        <v>249</v>
      </c>
      <c r="C82" s="466">
        <v>300300085</v>
      </c>
      <c r="D82" s="402">
        <v>2196830</v>
      </c>
      <c r="E82" s="402">
        <v>1145626.74</v>
      </c>
      <c r="F82" s="402"/>
      <c r="G82" s="399">
        <v>0</v>
      </c>
      <c r="H82" s="400">
        <f t="shared" si="17"/>
        <v>3342456.74</v>
      </c>
      <c r="I82" s="402">
        <v>3289112.38</v>
      </c>
      <c r="J82" s="402">
        <v>217935</v>
      </c>
      <c r="K82" s="402"/>
      <c r="L82" s="402">
        <v>903257.23999999987</v>
      </c>
      <c r="M82" s="402"/>
      <c r="N82" s="399"/>
      <c r="O82" s="400">
        <f t="shared" si="23"/>
        <v>4410304.62</v>
      </c>
      <c r="P82" s="400">
        <f t="shared" si="24"/>
        <v>7752761.3600000003</v>
      </c>
      <c r="Q82" s="365" t="s">
        <v>249</v>
      </c>
      <c r="R82" s="466">
        <v>300300085</v>
      </c>
      <c r="S82" s="402">
        <v>2344006.21</v>
      </c>
      <c r="T82" s="402">
        <v>895564.57</v>
      </c>
      <c r="U82" s="402"/>
      <c r="V82" s="402"/>
      <c r="W82" s="400">
        <f t="shared" si="18"/>
        <v>3239570.78</v>
      </c>
      <c r="X82" s="402">
        <v>3317570.17</v>
      </c>
      <c r="Y82" s="402">
        <v>201770.6</v>
      </c>
      <c r="Z82" s="402">
        <v>24333.64</v>
      </c>
      <c r="AA82" s="399"/>
      <c r="AB82" s="399"/>
      <c r="AC82" s="399"/>
      <c r="AD82" s="400">
        <f t="shared" si="25"/>
        <v>3543674.41</v>
      </c>
      <c r="AE82" s="406">
        <f t="shared" si="19"/>
        <v>6783245.1899999995</v>
      </c>
      <c r="AF82" s="39">
        <f t="shared" si="20"/>
        <v>-3.0781538252608893</v>
      </c>
      <c r="AG82" s="39">
        <f t="shared" si="21"/>
        <v>-19.650121356016445</v>
      </c>
      <c r="AH82" s="39">
        <f t="shared" si="22"/>
        <v>-12.50543032321584</v>
      </c>
    </row>
    <row r="83" spans="1:34" x14ac:dyDescent="0.5">
      <c r="A83" s="472">
        <v>75</v>
      </c>
      <c r="B83" s="364" t="s">
        <v>250</v>
      </c>
      <c r="C83" s="465">
        <v>300300086</v>
      </c>
      <c r="D83" s="399">
        <v>5462510.5</v>
      </c>
      <c r="E83" s="399">
        <v>4787027.09</v>
      </c>
      <c r="F83" s="399"/>
      <c r="G83" s="399">
        <v>7056.8</v>
      </c>
      <c r="H83" s="400">
        <f t="shared" si="17"/>
        <v>10256594.390000001</v>
      </c>
      <c r="I83" s="399">
        <v>25634333.640000001</v>
      </c>
      <c r="J83" s="399">
        <v>580012.28</v>
      </c>
      <c r="K83" s="399"/>
      <c r="L83" s="399">
        <v>989097</v>
      </c>
      <c r="M83" s="399"/>
      <c r="N83" s="399"/>
      <c r="O83" s="400">
        <f t="shared" si="23"/>
        <v>27203442.920000002</v>
      </c>
      <c r="P83" s="400">
        <f t="shared" si="24"/>
        <v>37460037.310000002</v>
      </c>
      <c r="Q83" s="364" t="s">
        <v>250</v>
      </c>
      <c r="R83" s="465">
        <v>300300086</v>
      </c>
      <c r="S83" s="399">
        <v>6019145</v>
      </c>
      <c r="T83" s="399">
        <v>4650175.8599999994</v>
      </c>
      <c r="U83" s="399"/>
      <c r="V83" s="399"/>
      <c r="W83" s="400">
        <f t="shared" si="18"/>
        <v>10669320.859999999</v>
      </c>
      <c r="X83" s="399">
        <v>25892367.350000001</v>
      </c>
      <c r="Y83" s="399">
        <v>1471175.31</v>
      </c>
      <c r="Z83" s="402"/>
      <c r="AA83" s="399"/>
      <c r="AB83" s="399"/>
      <c r="AC83" s="399"/>
      <c r="AD83" s="400">
        <f t="shared" si="25"/>
        <v>27363542.66</v>
      </c>
      <c r="AE83" s="400">
        <f t="shared" si="19"/>
        <v>38032863.519999996</v>
      </c>
      <c r="AF83" s="39">
        <f t="shared" si="20"/>
        <v>4.0240108393327896</v>
      </c>
      <c r="AG83" s="39">
        <f t="shared" si="21"/>
        <v>0.58852749069601351</v>
      </c>
      <c r="AH83" s="39">
        <f t="shared" si="22"/>
        <v>1.5291661491406918</v>
      </c>
    </row>
    <row r="84" spans="1:34" x14ac:dyDescent="0.5">
      <c r="A84" s="472">
        <v>76</v>
      </c>
      <c r="B84" s="364" t="s">
        <v>251</v>
      </c>
      <c r="C84" s="465">
        <v>300300087</v>
      </c>
      <c r="D84" s="399">
        <v>1677988</v>
      </c>
      <c r="E84" s="399">
        <v>1605670.22</v>
      </c>
      <c r="F84" s="399"/>
      <c r="G84" s="399">
        <v>13</v>
      </c>
      <c r="H84" s="400">
        <f t="shared" si="17"/>
        <v>3283671.2199999997</v>
      </c>
      <c r="I84" s="399">
        <v>2375980.3899999997</v>
      </c>
      <c r="J84" s="399">
        <v>202137</v>
      </c>
      <c r="K84" s="399"/>
      <c r="L84" s="399">
        <v>914406</v>
      </c>
      <c r="M84" s="399"/>
      <c r="N84" s="399"/>
      <c r="O84" s="400">
        <f t="shared" si="23"/>
        <v>3492523.3899999997</v>
      </c>
      <c r="P84" s="400">
        <f t="shared" si="24"/>
        <v>6776194.6099999994</v>
      </c>
      <c r="Q84" s="364" t="s">
        <v>251</v>
      </c>
      <c r="R84" s="465">
        <v>300300087</v>
      </c>
      <c r="S84" s="399">
        <v>1769339</v>
      </c>
      <c r="T84" s="399">
        <v>1961956.9900000002</v>
      </c>
      <c r="U84" s="399"/>
      <c r="V84" s="399"/>
      <c r="W84" s="400">
        <f t="shared" si="18"/>
        <v>3731295.99</v>
      </c>
      <c r="X84" s="399">
        <v>2017046.5</v>
      </c>
      <c r="Y84" s="399">
        <v>170233</v>
      </c>
      <c r="Z84" s="402"/>
      <c r="AA84" s="399"/>
      <c r="AB84" s="399"/>
      <c r="AC84" s="399"/>
      <c r="AD84" s="400">
        <f t="shared" si="25"/>
        <v>2187279.5</v>
      </c>
      <c r="AE84" s="400">
        <f t="shared" si="19"/>
        <v>5918575.4900000002</v>
      </c>
      <c r="AF84" s="39">
        <f t="shared" si="20"/>
        <v>13.631838878193186</v>
      </c>
      <c r="AG84" s="39">
        <f t="shared" si="21"/>
        <v>-37.372516780768066</v>
      </c>
      <c r="AH84" s="39">
        <f t="shared" si="22"/>
        <v>-12.656353150400431</v>
      </c>
    </row>
    <row r="85" spans="1:34" x14ac:dyDescent="0.5">
      <c r="A85" s="472">
        <v>77</v>
      </c>
      <c r="B85" s="364" t="s">
        <v>252</v>
      </c>
      <c r="C85" s="465">
        <v>300300088</v>
      </c>
      <c r="D85" s="399">
        <v>2243249.4500000002</v>
      </c>
      <c r="E85" s="399">
        <v>1271732.69</v>
      </c>
      <c r="F85" s="399"/>
      <c r="G85" s="399">
        <v>1481832</v>
      </c>
      <c r="H85" s="400">
        <f t="shared" si="17"/>
        <v>4996814.1400000006</v>
      </c>
      <c r="I85" s="399">
        <v>2560156.48</v>
      </c>
      <c r="J85" s="399">
        <v>222984</v>
      </c>
      <c r="K85" s="399"/>
      <c r="L85" s="399">
        <v>908718.19000000006</v>
      </c>
      <c r="M85" s="399"/>
      <c r="N85" s="399"/>
      <c r="O85" s="400">
        <f t="shared" si="23"/>
        <v>3691858.67</v>
      </c>
      <c r="P85" s="400">
        <f t="shared" si="24"/>
        <v>8688672.8100000005</v>
      </c>
      <c r="Q85" s="364" t="s">
        <v>252</v>
      </c>
      <c r="R85" s="465">
        <v>300300088</v>
      </c>
      <c r="S85" s="399">
        <v>2612746.0700000003</v>
      </c>
      <c r="T85" s="399">
        <v>1241250.6299999999</v>
      </c>
      <c r="U85" s="399"/>
      <c r="V85" s="399"/>
      <c r="W85" s="400">
        <f t="shared" si="18"/>
        <v>3853996.7</v>
      </c>
      <c r="X85" s="399">
        <v>2700324.8499999996</v>
      </c>
      <c r="Y85" s="399">
        <v>290708</v>
      </c>
      <c r="Z85" s="402"/>
      <c r="AA85" s="399"/>
      <c r="AB85" s="399"/>
      <c r="AC85" s="399"/>
      <c r="AD85" s="400">
        <f t="shared" si="25"/>
        <v>2991032.8499999996</v>
      </c>
      <c r="AE85" s="400">
        <f t="shared" si="19"/>
        <v>6845029.5499999998</v>
      </c>
      <c r="AF85" s="39">
        <f t="shared" si="20"/>
        <v>-22.870921510800883</v>
      </c>
      <c r="AG85" s="39">
        <f t="shared" si="21"/>
        <v>-18.98300781920236</v>
      </c>
      <c r="AH85" s="39">
        <f t="shared" si="22"/>
        <v>-21.218928371639311</v>
      </c>
    </row>
    <row r="86" spans="1:34" s="368" customFormat="1" x14ac:dyDescent="0.5">
      <c r="A86" s="472">
        <v>78</v>
      </c>
      <c r="B86" s="367" t="s">
        <v>253</v>
      </c>
      <c r="C86" s="468">
        <v>300300089</v>
      </c>
      <c r="D86" s="399">
        <v>4396933.84</v>
      </c>
      <c r="E86" s="399">
        <v>4403722.22</v>
      </c>
      <c r="F86" s="399"/>
      <c r="G86" s="399">
        <v>3000</v>
      </c>
      <c r="H86" s="400">
        <f t="shared" si="17"/>
        <v>8803656.0599999987</v>
      </c>
      <c r="I86" s="399">
        <v>2956236.6700000004</v>
      </c>
      <c r="J86" s="399">
        <v>192302.93</v>
      </c>
      <c r="K86" s="399">
        <v>20312</v>
      </c>
      <c r="L86" s="399">
        <v>1086924</v>
      </c>
      <c r="M86" s="399"/>
      <c r="N86" s="399"/>
      <c r="O86" s="400">
        <f t="shared" si="23"/>
        <v>4255775.6000000006</v>
      </c>
      <c r="P86" s="400">
        <f t="shared" si="24"/>
        <v>13059431.66</v>
      </c>
      <c r="Q86" s="367" t="s">
        <v>253</v>
      </c>
      <c r="R86" s="468">
        <v>300300089</v>
      </c>
      <c r="S86" s="399">
        <v>5162777.54</v>
      </c>
      <c r="T86" s="399">
        <v>4149337.3899999992</v>
      </c>
      <c r="U86" s="399"/>
      <c r="V86" s="399"/>
      <c r="W86" s="400">
        <f t="shared" si="18"/>
        <v>9312114.9299999997</v>
      </c>
      <c r="X86" s="399">
        <v>5528382.7699999977</v>
      </c>
      <c r="Y86" s="399">
        <v>434476</v>
      </c>
      <c r="Z86" s="399">
        <v>70287</v>
      </c>
      <c r="AA86" s="399"/>
      <c r="AB86" s="399"/>
      <c r="AC86" s="399"/>
      <c r="AD86" s="400">
        <f t="shared" si="25"/>
        <v>6033145.7699999977</v>
      </c>
      <c r="AE86" s="400">
        <f t="shared" si="19"/>
        <v>15345260.699999997</v>
      </c>
      <c r="AF86" s="39">
        <f t="shared" ref="AF86:AF105" si="26">IF(H86=0,0,(W86-H86)/H86)*100</f>
        <v>5.7755421899115076</v>
      </c>
      <c r="AG86" s="39">
        <f t="shared" ref="AG86:AG105" si="27">IF(O86=0,0,(AD86-O86)/O86)*100</f>
        <v>41.763719167899666</v>
      </c>
      <c r="AH86" s="39">
        <f t="shared" ref="AH86:AH105" si="28">IF(P86=0,0,(AE86-P86)/P86)*100</f>
        <v>17.503281149679044</v>
      </c>
    </row>
    <row r="87" spans="1:34" x14ac:dyDescent="0.5">
      <c r="A87" s="472">
        <v>79</v>
      </c>
      <c r="B87" s="364" t="s">
        <v>254</v>
      </c>
      <c r="C87" s="465">
        <v>300300090</v>
      </c>
      <c r="D87" s="399">
        <v>945732.12</v>
      </c>
      <c r="E87" s="399">
        <v>5617524.79</v>
      </c>
      <c r="F87" s="399"/>
      <c r="G87" s="399">
        <v>1</v>
      </c>
      <c r="H87" s="400">
        <f t="shared" si="17"/>
        <v>6563257.9100000001</v>
      </c>
      <c r="I87" s="399">
        <v>1430794.99</v>
      </c>
      <c r="J87" s="399">
        <v>152760</v>
      </c>
      <c r="K87" s="399"/>
      <c r="L87" s="399">
        <v>928223.35</v>
      </c>
      <c r="M87" s="399"/>
      <c r="N87" s="399"/>
      <c r="O87" s="400">
        <f t="shared" si="23"/>
        <v>2511778.34</v>
      </c>
      <c r="P87" s="400">
        <f t="shared" si="24"/>
        <v>9075036.25</v>
      </c>
      <c r="Q87" s="364" t="s">
        <v>254</v>
      </c>
      <c r="R87" s="465">
        <v>300300090</v>
      </c>
      <c r="S87" s="399">
        <v>1363042.5</v>
      </c>
      <c r="T87" s="399">
        <v>1754077.45</v>
      </c>
      <c r="U87" s="399"/>
      <c r="V87" s="399"/>
      <c r="W87" s="400">
        <f t="shared" si="18"/>
        <v>3117119.95</v>
      </c>
      <c r="X87" s="399">
        <v>1628710.3399999996</v>
      </c>
      <c r="Y87" s="399">
        <v>221406.83000000002</v>
      </c>
      <c r="Z87" s="402"/>
      <c r="AA87" s="399"/>
      <c r="AB87" s="399"/>
      <c r="AC87" s="399"/>
      <c r="AD87" s="400">
        <f t="shared" si="25"/>
        <v>1850117.1699999997</v>
      </c>
      <c r="AE87" s="400">
        <f t="shared" si="19"/>
        <v>4967237.12</v>
      </c>
      <c r="AF87" s="39">
        <f t="shared" si="26"/>
        <v>-52.506514405739694</v>
      </c>
      <c r="AG87" s="39">
        <f t="shared" si="27"/>
        <v>-26.342339189054403</v>
      </c>
      <c r="AH87" s="39">
        <f t="shared" si="28"/>
        <v>-45.264823377427277</v>
      </c>
    </row>
    <row r="88" spans="1:34" x14ac:dyDescent="0.5">
      <c r="A88" s="472">
        <v>80</v>
      </c>
      <c r="B88" s="364" t="s">
        <v>255</v>
      </c>
      <c r="C88" s="465">
        <v>300300091</v>
      </c>
      <c r="D88" s="399">
        <v>1910081.94</v>
      </c>
      <c r="E88" s="399">
        <v>764191.97</v>
      </c>
      <c r="F88" s="399"/>
      <c r="G88" s="399">
        <v>10300</v>
      </c>
      <c r="H88" s="400">
        <f t="shared" si="17"/>
        <v>2684573.91</v>
      </c>
      <c r="I88" s="399">
        <v>743557.18</v>
      </c>
      <c r="J88" s="399">
        <v>151314.07999999999</v>
      </c>
      <c r="K88" s="399"/>
      <c r="L88" s="399">
        <v>928898.00999999989</v>
      </c>
      <c r="M88" s="399"/>
      <c r="N88" s="399"/>
      <c r="O88" s="400">
        <f t="shared" si="23"/>
        <v>1823769.27</v>
      </c>
      <c r="P88" s="400">
        <f t="shared" si="24"/>
        <v>4508343.18</v>
      </c>
      <c r="Q88" s="364" t="s">
        <v>255</v>
      </c>
      <c r="R88" s="465">
        <v>300300091</v>
      </c>
      <c r="S88" s="399">
        <v>2434623.5</v>
      </c>
      <c r="T88" s="399">
        <v>741166.46000000008</v>
      </c>
      <c r="U88" s="399"/>
      <c r="V88" s="399"/>
      <c r="W88" s="400">
        <f t="shared" si="18"/>
        <v>3175789.96</v>
      </c>
      <c r="X88" s="399">
        <v>794354.62</v>
      </c>
      <c r="Y88" s="399">
        <v>273268</v>
      </c>
      <c r="Z88" s="402"/>
      <c r="AA88" s="399"/>
      <c r="AB88" s="399"/>
      <c r="AC88" s="399"/>
      <c r="AD88" s="400">
        <f t="shared" si="25"/>
        <v>1067622.6200000001</v>
      </c>
      <c r="AE88" s="400">
        <f t="shared" si="19"/>
        <v>4243412.58</v>
      </c>
      <c r="AF88" s="39">
        <f t="shared" si="26"/>
        <v>18.297728670096468</v>
      </c>
      <c r="AG88" s="39">
        <f t="shared" si="27"/>
        <v>-41.460653079213245</v>
      </c>
      <c r="AH88" s="39">
        <f t="shared" si="28"/>
        <v>-5.8764514905451284</v>
      </c>
    </row>
    <row r="89" spans="1:34" x14ac:dyDescent="0.5">
      <c r="A89" s="472">
        <v>81</v>
      </c>
      <c r="B89" s="364" t="s">
        <v>256</v>
      </c>
      <c r="C89" s="465">
        <v>300300092</v>
      </c>
      <c r="D89" s="399">
        <v>1550380.28</v>
      </c>
      <c r="E89" s="399">
        <v>1526345.94</v>
      </c>
      <c r="F89" s="399"/>
      <c r="G89" s="399">
        <v>10300</v>
      </c>
      <c r="H89" s="400">
        <f t="shared" si="17"/>
        <v>3087026.2199999997</v>
      </c>
      <c r="I89" s="399">
        <v>1501827.7300000002</v>
      </c>
      <c r="J89" s="399">
        <v>181044.35</v>
      </c>
      <c r="K89" s="399">
        <v>23438</v>
      </c>
      <c r="L89" s="399">
        <v>959068.12</v>
      </c>
      <c r="M89" s="399"/>
      <c r="N89" s="399"/>
      <c r="O89" s="400">
        <f t="shared" si="23"/>
        <v>2665378.2000000002</v>
      </c>
      <c r="P89" s="400">
        <f t="shared" si="24"/>
        <v>5752404.4199999999</v>
      </c>
      <c r="Q89" s="364" t="s">
        <v>256</v>
      </c>
      <c r="R89" s="465">
        <v>300300092</v>
      </c>
      <c r="S89" s="399">
        <v>1484210.85</v>
      </c>
      <c r="T89" s="399">
        <v>3042435.3099999991</v>
      </c>
      <c r="U89" s="399"/>
      <c r="V89" s="399"/>
      <c r="W89" s="400">
        <f t="shared" si="18"/>
        <v>4526646.1599999992</v>
      </c>
      <c r="X89" s="399">
        <v>2496367.34</v>
      </c>
      <c r="Y89" s="399">
        <v>244105.35</v>
      </c>
      <c r="Z89" s="402">
        <v>29222</v>
      </c>
      <c r="AA89" s="399"/>
      <c r="AB89" s="399"/>
      <c r="AC89" s="399"/>
      <c r="AD89" s="400">
        <f t="shared" si="25"/>
        <v>2769694.69</v>
      </c>
      <c r="AE89" s="400">
        <f t="shared" si="19"/>
        <v>7296340.8499999996</v>
      </c>
      <c r="AF89" s="39">
        <f t="shared" si="26"/>
        <v>46.634522592425519</v>
      </c>
      <c r="AG89" s="39">
        <f t="shared" si="27"/>
        <v>3.9137594057008402</v>
      </c>
      <c r="AH89" s="39">
        <f t="shared" si="28"/>
        <v>26.83984499824162</v>
      </c>
    </row>
    <row r="90" spans="1:34" x14ac:dyDescent="0.5">
      <c r="A90" s="472">
        <v>82</v>
      </c>
      <c r="B90" s="364" t="s">
        <v>257</v>
      </c>
      <c r="C90" s="465">
        <v>300300093</v>
      </c>
      <c r="D90" s="399">
        <v>2269108.37</v>
      </c>
      <c r="E90" s="399">
        <v>1603877.69</v>
      </c>
      <c r="F90" s="399"/>
      <c r="G90" s="399">
        <v>0</v>
      </c>
      <c r="H90" s="400">
        <f t="shared" si="17"/>
        <v>3872986.06</v>
      </c>
      <c r="I90" s="399">
        <v>1774426.6599999997</v>
      </c>
      <c r="J90" s="399">
        <v>272601.8</v>
      </c>
      <c r="K90" s="399">
        <v>24057.8</v>
      </c>
      <c r="L90" s="399">
        <v>1020660</v>
      </c>
      <c r="M90" s="399"/>
      <c r="N90" s="399"/>
      <c r="O90" s="400">
        <f t="shared" si="23"/>
        <v>3091746.26</v>
      </c>
      <c r="P90" s="400">
        <f t="shared" si="24"/>
        <v>6964732.3200000003</v>
      </c>
      <c r="Q90" s="364" t="s">
        <v>257</v>
      </c>
      <c r="R90" s="465">
        <v>300300093</v>
      </c>
      <c r="S90" s="399">
        <v>2476917.2599999998</v>
      </c>
      <c r="T90" s="399">
        <v>1508776.9800000002</v>
      </c>
      <c r="U90" s="399"/>
      <c r="V90" s="399"/>
      <c r="W90" s="400">
        <f t="shared" si="18"/>
        <v>3985694.24</v>
      </c>
      <c r="X90" s="399">
        <v>1825917.1500000001</v>
      </c>
      <c r="Y90" s="399">
        <v>281860.76</v>
      </c>
      <c r="Z90" s="402">
        <v>19315</v>
      </c>
      <c r="AA90" s="399"/>
      <c r="AB90" s="399"/>
      <c r="AC90" s="399"/>
      <c r="AD90" s="400">
        <f t="shared" si="25"/>
        <v>2127092.91</v>
      </c>
      <c r="AE90" s="400">
        <f t="shared" si="19"/>
        <v>6112787.1500000004</v>
      </c>
      <c r="AF90" s="39">
        <f t="shared" si="26"/>
        <v>2.9101106550329323</v>
      </c>
      <c r="AG90" s="39">
        <f t="shared" si="27"/>
        <v>-31.200922355122369</v>
      </c>
      <c r="AH90" s="39">
        <f t="shared" si="28"/>
        <v>-12.232274419988045</v>
      </c>
    </row>
    <row r="91" spans="1:34" x14ac:dyDescent="0.5">
      <c r="A91" s="472">
        <v>83</v>
      </c>
      <c r="B91" s="364" t="s">
        <v>258</v>
      </c>
      <c r="C91" s="465">
        <v>300300094</v>
      </c>
      <c r="D91" s="399">
        <v>1572858.8</v>
      </c>
      <c r="E91" s="399">
        <v>1564868.14</v>
      </c>
      <c r="F91" s="399"/>
      <c r="G91" s="399">
        <v>34436.49</v>
      </c>
      <c r="H91" s="400">
        <f t="shared" si="17"/>
        <v>3172163.43</v>
      </c>
      <c r="I91" s="399">
        <v>1447076.39</v>
      </c>
      <c r="J91" s="399">
        <v>168430.8</v>
      </c>
      <c r="K91" s="399">
        <v>5996</v>
      </c>
      <c r="L91" s="399">
        <v>947669.37999999989</v>
      </c>
      <c r="M91" s="399"/>
      <c r="N91" s="399"/>
      <c r="O91" s="400">
        <f t="shared" si="23"/>
        <v>2569172.5699999998</v>
      </c>
      <c r="P91" s="400">
        <f t="shared" si="24"/>
        <v>5741336</v>
      </c>
      <c r="Q91" s="364" t="s">
        <v>258</v>
      </c>
      <c r="R91" s="465">
        <v>300300094</v>
      </c>
      <c r="S91" s="399">
        <v>1754718</v>
      </c>
      <c r="T91" s="399">
        <v>1450613.0699999998</v>
      </c>
      <c r="U91" s="399"/>
      <c r="V91" s="399"/>
      <c r="W91" s="400">
        <f t="shared" si="18"/>
        <v>3205331.07</v>
      </c>
      <c r="X91" s="399">
        <v>1473652.81</v>
      </c>
      <c r="Y91" s="399">
        <v>194870</v>
      </c>
      <c r="Z91" s="402">
        <v>251499</v>
      </c>
      <c r="AA91" s="399"/>
      <c r="AB91" s="399"/>
      <c r="AC91" s="399"/>
      <c r="AD91" s="400">
        <f t="shared" si="25"/>
        <v>1920021.81</v>
      </c>
      <c r="AE91" s="400">
        <f t="shared" si="19"/>
        <v>5125352.88</v>
      </c>
      <c r="AF91" s="39">
        <f t="shared" si="26"/>
        <v>1.0455842119080121</v>
      </c>
      <c r="AG91" s="39">
        <f t="shared" si="27"/>
        <v>-25.266919302349542</v>
      </c>
      <c r="AH91" s="39">
        <f t="shared" si="28"/>
        <v>-10.728916057168577</v>
      </c>
    </row>
    <row r="92" spans="1:34" x14ac:dyDescent="0.5">
      <c r="A92" s="472">
        <v>84</v>
      </c>
      <c r="B92" s="364" t="s">
        <v>259</v>
      </c>
      <c r="C92" s="465">
        <v>300300095</v>
      </c>
      <c r="D92" s="399">
        <v>1820422</v>
      </c>
      <c r="E92" s="399">
        <v>1369493.12</v>
      </c>
      <c r="F92" s="399"/>
      <c r="G92" s="399">
        <v>1</v>
      </c>
      <c r="H92" s="400">
        <f t="shared" si="17"/>
        <v>3189916.12</v>
      </c>
      <c r="I92" s="399">
        <v>1510538.8299999998</v>
      </c>
      <c r="J92" s="399">
        <v>269555.09999999998</v>
      </c>
      <c r="K92" s="399">
        <v>13856</v>
      </c>
      <c r="L92" s="399">
        <v>1058160</v>
      </c>
      <c r="M92" s="399"/>
      <c r="N92" s="399"/>
      <c r="O92" s="400">
        <f t="shared" si="23"/>
        <v>2852109.9299999997</v>
      </c>
      <c r="P92" s="400">
        <f t="shared" si="24"/>
        <v>6042026.0499999998</v>
      </c>
      <c r="Q92" s="364" t="s">
        <v>259</v>
      </c>
      <c r="R92" s="465">
        <v>300300095</v>
      </c>
      <c r="S92" s="399">
        <v>1823922.3299999998</v>
      </c>
      <c r="T92" s="399">
        <v>1386148.22</v>
      </c>
      <c r="U92" s="399"/>
      <c r="V92" s="399"/>
      <c r="W92" s="400">
        <f t="shared" si="18"/>
        <v>3210070.55</v>
      </c>
      <c r="X92" s="399">
        <v>1725159.09</v>
      </c>
      <c r="Y92" s="399">
        <v>337762</v>
      </c>
      <c r="Z92" s="402">
        <v>58116.5</v>
      </c>
      <c r="AA92" s="399"/>
      <c r="AB92" s="399"/>
      <c r="AC92" s="399"/>
      <c r="AD92" s="400">
        <f t="shared" si="25"/>
        <v>2121037.59</v>
      </c>
      <c r="AE92" s="400">
        <f t="shared" si="19"/>
        <v>5331108.1399999997</v>
      </c>
      <c r="AF92" s="39">
        <f t="shared" si="26"/>
        <v>0.63181692689774238</v>
      </c>
      <c r="AG92" s="39">
        <f t="shared" si="27"/>
        <v>-25.632684501750603</v>
      </c>
      <c r="AH92" s="39">
        <f t="shared" si="28"/>
        <v>-11.766217227745985</v>
      </c>
    </row>
    <row r="93" spans="1:34" x14ac:dyDescent="0.5">
      <c r="A93" s="472">
        <v>85</v>
      </c>
      <c r="B93" s="364" t="s">
        <v>260</v>
      </c>
      <c r="C93" s="465">
        <v>300300116</v>
      </c>
      <c r="D93" s="399">
        <v>1792006.19</v>
      </c>
      <c r="E93" s="399">
        <v>10952616.1</v>
      </c>
      <c r="F93" s="399"/>
      <c r="G93" s="399">
        <v>3</v>
      </c>
      <c r="H93" s="400">
        <f t="shared" si="17"/>
        <v>12744625.289999999</v>
      </c>
      <c r="I93" s="399">
        <v>1436557.7300000002</v>
      </c>
      <c r="J93" s="399">
        <v>173254</v>
      </c>
      <c r="K93" s="399"/>
      <c r="L93" s="399">
        <v>892159.2</v>
      </c>
      <c r="M93" s="399"/>
      <c r="N93" s="399"/>
      <c r="O93" s="400">
        <f t="shared" si="23"/>
        <v>2501970.9300000002</v>
      </c>
      <c r="P93" s="400">
        <f t="shared" si="24"/>
        <v>15246596.219999999</v>
      </c>
      <c r="Q93" s="364" t="s">
        <v>260</v>
      </c>
      <c r="R93" s="465">
        <v>300300116</v>
      </c>
      <c r="S93" s="399">
        <v>2178620</v>
      </c>
      <c r="T93" s="399">
        <v>10847009.279999999</v>
      </c>
      <c r="U93" s="399"/>
      <c r="V93" s="399"/>
      <c r="W93" s="400">
        <f t="shared" si="18"/>
        <v>13025629.279999999</v>
      </c>
      <c r="X93" s="399">
        <v>1864187.38</v>
      </c>
      <c r="Y93" s="399">
        <v>169923.6</v>
      </c>
      <c r="Z93" s="402"/>
      <c r="AA93" s="399"/>
      <c r="AB93" s="399"/>
      <c r="AC93" s="399"/>
      <c r="AD93" s="400">
        <f t="shared" si="25"/>
        <v>2034110.98</v>
      </c>
      <c r="AE93" s="400">
        <f t="shared" si="19"/>
        <v>15059740.26</v>
      </c>
      <c r="AF93" s="39">
        <f t="shared" si="26"/>
        <v>2.2048823218089311</v>
      </c>
      <c r="AG93" s="39">
        <f t="shared" si="27"/>
        <v>-18.69965571502464</v>
      </c>
      <c r="AH93" s="39">
        <f t="shared" si="28"/>
        <v>-1.2255585266624123</v>
      </c>
    </row>
    <row r="94" spans="1:34" x14ac:dyDescent="0.5">
      <c r="A94" s="472">
        <v>86</v>
      </c>
      <c r="B94" s="364" t="s">
        <v>261</v>
      </c>
      <c r="C94" s="465">
        <v>300300118</v>
      </c>
      <c r="D94" s="399">
        <v>3473727.59</v>
      </c>
      <c r="E94" s="399">
        <v>709794.96</v>
      </c>
      <c r="F94" s="399"/>
      <c r="G94" s="399">
        <v>9</v>
      </c>
      <c r="H94" s="400">
        <f t="shared" si="17"/>
        <v>4183531.55</v>
      </c>
      <c r="I94" s="399">
        <v>129414.11</v>
      </c>
      <c r="J94" s="399">
        <v>117916</v>
      </c>
      <c r="K94" s="399">
        <v>174260</v>
      </c>
      <c r="L94" s="399"/>
      <c r="M94" s="399"/>
      <c r="N94" s="399"/>
      <c r="O94" s="400">
        <f t="shared" si="23"/>
        <v>421590.11</v>
      </c>
      <c r="P94" s="400">
        <f t="shared" si="24"/>
        <v>4605121.66</v>
      </c>
      <c r="Q94" s="364" t="s">
        <v>261</v>
      </c>
      <c r="R94" s="465">
        <v>300300118</v>
      </c>
      <c r="S94" s="399">
        <v>3269739.5199999996</v>
      </c>
      <c r="T94" s="399">
        <v>848378.89999999979</v>
      </c>
      <c r="U94" s="399"/>
      <c r="V94" s="399"/>
      <c r="W94" s="400">
        <f t="shared" si="18"/>
        <v>4118118.4199999995</v>
      </c>
      <c r="X94" s="399">
        <v>306199.32999999996</v>
      </c>
      <c r="Y94" s="399">
        <v>322002</v>
      </c>
      <c r="Z94" s="399"/>
      <c r="AA94" s="399"/>
      <c r="AB94" s="399"/>
      <c r="AC94" s="399"/>
      <c r="AD94" s="400">
        <f t="shared" si="25"/>
        <v>628201.32999999996</v>
      </c>
      <c r="AE94" s="400">
        <f t="shared" si="19"/>
        <v>4746319.7499999991</v>
      </c>
      <c r="AF94" s="39">
        <f t="shared" si="26"/>
        <v>-1.5635863915021833</v>
      </c>
      <c r="AG94" s="39">
        <f t="shared" si="27"/>
        <v>49.007605989618682</v>
      </c>
      <c r="AH94" s="39">
        <f t="shared" si="28"/>
        <v>3.0661098755857608</v>
      </c>
    </row>
    <row r="95" spans="1:34" x14ac:dyDescent="0.5">
      <c r="A95" s="472">
        <v>87</v>
      </c>
      <c r="B95" s="364" t="s">
        <v>262</v>
      </c>
      <c r="C95" s="465">
        <v>300300119</v>
      </c>
      <c r="D95" s="399">
        <v>3146629.43</v>
      </c>
      <c r="E95" s="399">
        <v>757014.04</v>
      </c>
      <c r="F95" s="399"/>
      <c r="G95" s="399">
        <v>0</v>
      </c>
      <c r="H95" s="400">
        <f t="shared" si="17"/>
        <v>3903643.47</v>
      </c>
      <c r="I95" s="399">
        <v>5652310.29</v>
      </c>
      <c r="J95" s="399">
        <v>149476</v>
      </c>
      <c r="K95" s="399"/>
      <c r="L95" s="399"/>
      <c r="M95" s="399"/>
      <c r="N95" s="399"/>
      <c r="O95" s="400">
        <f t="shared" si="23"/>
        <v>5801786.29</v>
      </c>
      <c r="P95" s="400">
        <f t="shared" si="24"/>
        <v>9705429.7599999998</v>
      </c>
      <c r="Q95" s="364" t="s">
        <v>262</v>
      </c>
      <c r="R95" s="465">
        <v>300300119</v>
      </c>
      <c r="S95" s="399">
        <v>3018352.7</v>
      </c>
      <c r="T95" s="399">
        <v>4120857.5800000005</v>
      </c>
      <c r="U95" s="399"/>
      <c r="V95" s="399"/>
      <c r="W95" s="400">
        <f t="shared" si="18"/>
        <v>7139210.2800000012</v>
      </c>
      <c r="X95" s="399">
        <v>4402168.16</v>
      </c>
      <c r="Y95" s="399">
        <v>434667.89999999997</v>
      </c>
      <c r="Z95" s="402">
        <v>313430</v>
      </c>
      <c r="AA95" s="399"/>
      <c r="AB95" s="399"/>
      <c r="AC95" s="399"/>
      <c r="AD95" s="400">
        <f t="shared" si="25"/>
        <v>5150266.0600000005</v>
      </c>
      <c r="AE95" s="400">
        <f t="shared" si="19"/>
        <v>12289476.340000002</v>
      </c>
      <c r="AF95" s="39">
        <f t="shared" si="26"/>
        <v>82.885817694821412</v>
      </c>
      <c r="AG95" s="39">
        <f t="shared" si="27"/>
        <v>-11.229648894909563</v>
      </c>
      <c r="AH95" s="39">
        <f t="shared" si="28"/>
        <v>26.624751751333083</v>
      </c>
    </row>
    <row r="96" spans="1:34" s="349" customFormat="1" x14ac:dyDescent="0.5">
      <c r="A96" s="472"/>
      <c r="B96" s="369" t="s">
        <v>59</v>
      </c>
      <c r="C96" s="469"/>
      <c r="D96" s="404"/>
      <c r="E96" s="404"/>
      <c r="F96" s="404"/>
      <c r="G96" s="404"/>
      <c r="H96" s="404"/>
      <c r="I96" s="404"/>
      <c r="J96" s="404"/>
      <c r="K96" s="404"/>
      <c r="L96" s="404"/>
      <c r="M96" s="404"/>
      <c r="N96" s="404"/>
      <c r="O96" s="404"/>
      <c r="P96" s="404"/>
      <c r="Q96" s="369" t="s">
        <v>59</v>
      </c>
      <c r="R96" s="469"/>
      <c r="S96" s="404"/>
      <c r="T96" s="404"/>
      <c r="U96" s="404"/>
      <c r="V96" s="404"/>
      <c r="W96" s="404"/>
      <c r="X96" s="404"/>
      <c r="Y96" s="404"/>
      <c r="Z96" s="408"/>
      <c r="AA96" s="404"/>
      <c r="AB96" s="404"/>
      <c r="AC96" s="404"/>
      <c r="AD96" s="404"/>
      <c r="AE96" s="404"/>
      <c r="AF96" s="370"/>
      <c r="AG96" s="370"/>
      <c r="AH96" s="370"/>
    </row>
    <row r="97" spans="1:34" x14ac:dyDescent="0.5">
      <c r="A97" s="472">
        <v>88</v>
      </c>
      <c r="B97" s="364" t="s">
        <v>263</v>
      </c>
      <c r="C97" s="465">
        <v>300300002</v>
      </c>
      <c r="D97" s="399">
        <v>6338540.4699999997</v>
      </c>
      <c r="E97" s="399">
        <v>531633.94999999995</v>
      </c>
      <c r="F97" s="399"/>
      <c r="G97" s="399">
        <v>18264.34</v>
      </c>
      <c r="H97" s="400">
        <f t="shared" si="17"/>
        <v>6888438.7599999998</v>
      </c>
      <c r="I97" s="399">
        <v>2784870.93</v>
      </c>
      <c r="J97" s="399">
        <v>148297</v>
      </c>
      <c r="K97" s="399">
        <v>10186560.120000001</v>
      </c>
      <c r="L97" s="399"/>
      <c r="M97" s="399"/>
      <c r="N97" s="399"/>
      <c r="O97" s="400">
        <f t="shared" si="23"/>
        <v>13119728.050000001</v>
      </c>
      <c r="P97" s="400">
        <f t="shared" si="24"/>
        <v>20008166.810000002</v>
      </c>
      <c r="Q97" s="364" t="s">
        <v>263</v>
      </c>
      <c r="R97" s="465">
        <v>300300002</v>
      </c>
      <c r="S97" s="399">
        <v>6859112.5000000009</v>
      </c>
      <c r="T97" s="399">
        <v>590248.73</v>
      </c>
      <c r="U97" s="399"/>
      <c r="V97" s="399"/>
      <c r="W97" s="400">
        <f t="shared" si="18"/>
        <v>7449361.2300000004</v>
      </c>
      <c r="X97" s="399">
        <v>6533776.0200000005</v>
      </c>
      <c r="Y97" s="399">
        <v>161585</v>
      </c>
      <c r="Z97" s="402">
        <v>13931042.449999999</v>
      </c>
      <c r="AA97" s="399"/>
      <c r="AB97" s="399"/>
      <c r="AC97" s="399"/>
      <c r="AD97" s="400">
        <f t="shared" si="25"/>
        <v>20626403.469999999</v>
      </c>
      <c r="AE97" s="400">
        <f t="shared" si="19"/>
        <v>28075764.699999999</v>
      </c>
      <c r="AF97" s="39">
        <f t="shared" si="26"/>
        <v>8.1429550228011411</v>
      </c>
      <c r="AG97" s="39">
        <f t="shared" si="27"/>
        <v>57.216699853774763</v>
      </c>
      <c r="AH97" s="39">
        <f t="shared" si="28"/>
        <v>40.321524538509159</v>
      </c>
    </row>
    <row r="98" spans="1:34" x14ac:dyDescent="0.5">
      <c r="A98" s="472">
        <v>89</v>
      </c>
      <c r="B98" s="364" t="s">
        <v>264</v>
      </c>
      <c r="C98" s="465">
        <v>300300003</v>
      </c>
      <c r="D98" s="399">
        <v>11594343.029999601</v>
      </c>
      <c r="E98" s="399">
        <v>533567667.17000008</v>
      </c>
      <c r="F98" s="399"/>
      <c r="G98" s="399">
        <v>1070844173.66</v>
      </c>
      <c r="H98" s="400">
        <f t="shared" si="17"/>
        <v>1616006183.8599997</v>
      </c>
      <c r="I98" s="399">
        <v>56119969.329999924</v>
      </c>
      <c r="J98" s="399">
        <v>27580</v>
      </c>
      <c r="K98" s="399"/>
      <c r="L98" s="399"/>
      <c r="M98" s="399"/>
      <c r="N98" s="399"/>
      <c r="O98" s="400">
        <f t="shared" si="23"/>
        <v>56147549.329999924</v>
      </c>
      <c r="P98" s="400">
        <f t="shared" si="24"/>
        <v>1672153733.1899996</v>
      </c>
      <c r="Q98" s="364" t="s">
        <v>264</v>
      </c>
      <c r="R98" s="465">
        <v>300300003</v>
      </c>
      <c r="S98" s="399">
        <v>11594343.029999601</v>
      </c>
      <c r="T98" s="399">
        <v>1669561639.8399999</v>
      </c>
      <c r="U98" s="399"/>
      <c r="V98" s="399"/>
      <c r="W98" s="400">
        <f t="shared" si="18"/>
        <v>1681155982.8699994</v>
      </c>
      <c r="X98" s="399">
        <v>1117242931.0999999</v>
      </c>
      <c r="Y98" s="399">
        <v>287216</v>
      </c>
      <c r="Z98" s="402"/>
      <c r="AA98" s="399"/>
      <c r="AB98" s="399"/>
      <c r="AC98" s="399"/>
      <c r="AD98" s="400">
        <f t="shared" si="25"/>
        <v>1117530147.0999999</v>
      </c>
      <c r="AE98" s="400">
        <f t="shared" si="19"/>
        <v>2798686129.9699993</v>
      </c>
      <c r="AF98" s="39">
        <f t="shared" si="26"/>
        <v>4.0315315411963741</v>
      </c>
      <c r="AG98" s="39">
        <f t="shared" si="27"/>
        <v>1890.3453675811597</v>
      </c>
      <c r="AH98" s="39">
        <f t="shared" si="28"/>
        <v>67.370145126004203</v>
      </c>
    </row>
    <row r="99" spans="1:34" x14ac:dyDescent="0.5">
      <c r="A99" s="472">
        <v>90</v>
      </c>
      <c r="B99" s="346" t="s">
        <v>265</v>
      </c>
      <c r="C99" s="470">
        <v>300300005</v>
      </c>
      <c r="D99" s="405">
        <v>1469924.38</v>
      </c>
      <c r="E99" s="405">
        <v>151972.78</v>
      </c>
      <c r="F99" s="405"/>
      <c r="G99" s="405">
        <v>7257.33</v>
      </c>
      <c r="H99" s="400">
        <f t="shared" si="17"/>
        <v>1629154.49</v>
      </c>
      <c r="I99" s="405">
        <v>44756.9</v>
      </c>
      <c r="J99" s="405">
        <v>6090</v>
      </c>
      <c r="K99" s="405"/>
      <c r="L99" s="405"/>
      <c r="M99" s="405"/>
      <c r="N99" s="405"/>
      <c r="O99" s="400">
        <f t="shared" si="23"/>
        <v>50846.9</v>
      </c>
      <c r="P99" s="400">
        <f t="shared" si="24"/>
        <v>1680001.39</v>
      </c>
      <c r="Q99" s="346" t="s">
        <v>265</v>
      </c>
      <c r="R99" s="470">
        <v>300300005</v>
      </c>
      <c r="S99" s="405">
        <v>1433119.82</v>
      </c>
      <c r="T99" s="405">
        <v>215037.9</v>
      </c>
      <c r="U99" s="405"/>
      <c r="V99" s="405"/>
      <c r="W99" s="400">
        <f t="shared" si="18"/>
        <v>1648157.72</v>
      </c>
      <c r="X99" s="405">
        <v>45121.599999999999</v>
      </c>
      <c r="Y99" s="405">
        <v>3180</v>
      </c>
      <c r="Z99" s="405"/>
      <c r="AA99" s="405"/>
      <c r="AB99" s="405"/>
      <c r="AC99" s="405"/>
      <c r="AD99" s="400">
        <f t="shared" si="25"/>
        <v>48301.599999999999</v>
      </c>
      <c r="AE99" s="400">
        <f t="shared" si="19"/>
        <v>1696459.32</v>
      </c>
      <c r="AF99" s="39">
        <f t="shared" si="26"/>
        <v>1.1664473883013993</v>
      </c>
      <c r="AG99" s="39">
        <f t="shared" si="27"/>
        <v>-5.0058115637334879</v>
      </c>
      <c r="AH99" s="39">
        <f t="shared" si="28"/>
        <v>0.97963787994247853</v>
      </c>
    </row>
    <row r="100" spans="1:34" x14ac:dyDescent="0.5">
      <c r="A100" s="472">
        <v>91</v>
      </c>
      <c r="B100" s="346" t="s">
        <v>266</v>
      </c>
      <c r="C100" s="470">
        <v>300300007</v>
      </c>
      <c r="D100" s="405">
        <v>3307176.24</v>
      </c>
      <c r="E100" s="405">
        <v>110001268.68000001</v>
      </c>
      <c r="F100" s="405"/>
      <c r="G100" s="405">
        <v>7267.33</v>
      </c>
      <c r="H100" s="400">
        <f t="shared" si="17"/>
        <v>113315712.25</v>
      </c>
      <c r="I100" s="405">
        <v>71574715.429999977</v>
      </c>
      <c r="J100" s="405">
        <v>108259</v>
      </c>
      <c r="K100" s="405"/>
      <c r="L100" s="405"/>
      <c r="M100" s="405"/>
      <c r="N100" s="405"/>
      <c r="O100" s="400">
        <f t="shared" si="23"/>
        <v>71682974.429999977</v>
      </c>
      <c r="P100" s="400">
        <f t="shared" si="24"/>
        <v>184998686.67999998</v>
      </c>
      <c r="Q100" s="346" t="s">
        <v>266</v>
      </c>
      <c r="R100" s="470">
        <v>300300007</v>
      </c>
      <c r="S100" s="405">
        <v>2503225.64</v>
      </c>
      <c r="T100" s="405">
        <v>111771730.52000004</v>
      </c>
      <c r="U100" s="405"/>
      <c r="V100" s="405"/>
      <c r="W100" s="400">
        <f t="shared" si="18"/>
        <v>114274956.16000004</v>
      </c>
      <c r="X100" s="405">
        <v>163139452.88999993</v>
      </c>
      <c r="Y100" s="405">
        <v>202334</v>
      </c>
      <c r="Z100" s="405"/>
      <c r="AA100" s="405"/>
      <c r="AB100" s="405"/>
      <c r="AC100" s="405"/>
      <c r="AD100" s="400">
        <f t="shared" si="25"/>
        <v>163341786.88999993</v>
      </c>
      <c r="AE100" s="400">
        <f t="shared" si="19"/>
        <v>277616743.04999995</v>
      </c>
      <c r="AF100" s="39">
        <f t="shared" si="26"/>
        <v>0.84652330286177169</v>
      </c>
      <c r="AG100" s="39">
        <f t="shared" si="27"/>
        <v>127.86692124432815</v>
      </c>
      <c r="AH100" s="39">
        <f t="shared" si="28"/>
        <v>50.064169660947556</v>
      </c>
    </row>
    <row r="101" spans="1:34" x14ac:dyDescent="0.5">
      <c r="A101" s="472">
        <v>92</v>
      </c>
      <c r="B101" s="346" t="s">
        <v>267</v>
      </c>
      <c r="C101" s="470">
        <v>300300016</v>
      </c>
      <c r="D101" s="405">
        <v>2344120.4300000002</v>
      </c>
      <c r="E101" s="405">
        <v>264549.64</v>
      </c>
      <c r="F101" s="405"/>
      <c r="G101" s="405">
        <v>7257.33</v>
      </c>
      <c r="H101" s="400">
        <f t="shared" si="17"/>
        <v>2615927.4000000004</v>
      </c>
      <c r="I101" s="405">
        <v>1311932.98</v>
      </c>
      <c r="J101" s="405">
        <v>20460</v>
      </c>
      <c r="K101" s="405"/>
      <c r="L101" s="405"/>
      <c r="M101" s="405"/>
      <c r="N101" s="405"/>
      <c r="O101" s="400">
        <f t="shared" si="23"/>
        <v>1332392.98</v>
      </c>
      <c r="P101" s="400">
        <f t="shared" si="24"/>
        <v>3948320.3800000004</v>
      </c>
      <c r="Q101" s="346" t="s">
        <v>267</v>
      </c>
      <c r="R101" s="470">
        <v>300300016</v>
      </c>
      <c r="S101" s="405">
        <v>2881970.1599999997</v>
      </c>
      <c r="T101" s="405">
        <v>328050.89000000013</v>
      </c>
      <c r="U101" s="405"/>
      <c r="V101" s="405"/>
      <c r="W101" s="400">
        <f t="shared" si="18"/>
        <v>3210021.05</v>
      </c>
      <c r="X101" s="405">
        <v>5189799.1900000004</v>
      </c>
      <c r="Y101" s="405">
        <v>102234.8</v>
      </c>
      <c r="Z101" s="405"/>
      <c r="AA101" s="405"/>
      <c r="AB101" s="405"/>
      <c r="AC101" s="405"/>
      <c r="AD101" s="400">
        <f t="shared" si="25"/>
        <v>5292033.99</v>
      </c>
      <c r="AE101" s="400">
        <f t="shared" si="19"/>
        <v>8502055.0399999991</v>
      </c>
      <c r="AF101" s="39">
        <f t="shared" si="26"/>
        <v>22.710632183446659</v>
      </c>
      <c r="AG101" s="39">
        <f t="shared" si="27"/>
        <v>297.18266828454773</v>
      </c>
      <c r="AH101" s="39">
        <f t="shared" si="28"/>
        <v>115.33346389686842</v>
      </c>
    </row>
    <row r="102" spans="1:34" x14ac:dyDescent="0.5">
      <c r="A102" s="472">
        <v>93</v>
      </c>
      <c r="B102" s="346" t="s">
        <v>268</v>
      </c>
      <c r="C102" s="470">
        <v>300300018</v>
      </c>
      <c r="D102" s="405">
        <v>2229377.77</v>
      </c>
      <c r="E102" s="405">
        <v>257943.81</v>
      </c>
      <c r="F102" s="405"/>
      <c r="G102" s="405">
        <v>43529.98</v>
      </c>
      <c r="H102" s="400">
        <f t="shared" si="17"/>
        <v>2530851.56</v>
      </c>
      <c r="I102" s="405">
        <v>183333.82</v>
      </c>
      <c r="J102" s="405">
        <v>1431307.37</v>
      </c>
      <c r="K102" s="405"/>
      <c r="L102" s="405"/>
      <c r="M102" s="405"/>
      <c r="N102" s="405"/>
      <c r="O102" s="400">
        <f t="shared" si="23"/>
        <v>1614641.1900000002</v>
      </c>
      <c r="P102" s="400">
        <f t="shared" si="24"/>
        <v>4145492.75</v>
      </c>
      <c r="Q102" s="346" t="s">
        <v>268</v>
      </c>
      <c r="R102" s="470">
        <v>300300018</v>
      </c>
      <c r="S102" s="405">
        <v>2062487.74</v>
      </c>
      <c r="T102" s="405">
        <v>280246.31</v>
      </c>
      <c r="U102" s="405"/>
      <c r="V102" s="405"/>
      <c r="W102" s="400">
        <f t="shared" si="18"/>
        <v>2342734.0499999998</v>
      </c>
      <c r="X102" s="405">
        <v>237826.01000000007</v>
      </c>
      <c r="Y102" s="405">
        <v>1425656.9500000002</v>
      </c>
      <c r="Z102" s="405"/>
      <c r="AA102" s="405"/>
      <c r="AB102" s="405"/>
      <c r="AC102" s="405"/>
      <c r="AD102" s="400">
        <f t="shared" si="25"/>
        <v>1663482.9600000002</v>
      </c>
      <c r="AE102" s="400">
        <f t="shared" si="19"/>
        <v>4006217.01</v>
      </c>
      <c r="AF102" s="39">
        <f t="shared" si="26"/>
        <v>-7.4329728765285719</v>
      </c>
      <c r="AG102" s="39">
        <f t="shared" si="27"/>
        <v>3.0249302632989323</v>
      </c>
      <c r="AH102" s="39">
        <f t="shared" si="28"/>
        <v>-3.3596908353054102</v>
      </c>
    </row>
    <row r="103" spans="1:34" x14ac:dyDescent="0.5">
      <c r="A103" s="472">
        <v>94</v>
      </c>
      <c r="B103" s="346" t="s">
        <v>269</v>
      </c>
      <c r="C103" s="470">
        <v>300300019</v>
      </c>
      <c r="D103" s="405">
        <v>541617.82999999996</v>
      </c>
      <c r="E103" s="405">
        <v>54051.96</v>
      </c>
      <c r="F103" s="405"/>
      <c r="G103" s="405">
        <v>0</v>
      </c>
      <c r="H103" s="400">
        <f t="shared" si="17"/>
        <v>595669.78999999992</v>
      </c>
      <c r="I103" s="405"/>
      <c r="J103" s="405"/>
      <c r="K103" s="405"/>
      <c r="L103" s="405"/>
      <c r="M103" s="405"/>
      <c r="N103" s="405"/>
      <c r="O103" s="400">
        <f t="shared" si="23"/>
        <v>0</v>
      </c>
      <c r="P103" s="400">
        <f t="shared" si="24"/>
        <v>595669.78999999992</v>
      </c>
      <c r="Q103" s="346" t="s">
        <v>269</v>
      </c>
      <c r="R103" s="470">
        <v>300300019</v>
      </c>
      <c r="S103" s="405">
        <v>493958.5</v>
      </c>
      <c r="T103" s="405">
        <v>50837.399999999994</v>
      </c>
      <c r="U103" s="405"/>
      <c r="V103" s="405"/>
      <c r="W103" s="400">
        <f t="shared" si="18"/>
        <v>544795.9</v>
      </c>
      <c r="X103" s="405">
        <v>27945.7</v>
      </c>
      <c r="Y103" s="405"/>
      <c r="Z103" s="405"/>
      <c r="AA103" s="405"/>
      <c r="AB103" s="405"/>
      <c r="AC103" s="405"/>
      <c r="AD103" s="400">
        <f t="shared" si="25"/>
        <v>27945.7</v>
      </c>
      <c r="AE103" s="400">
        <f t="shared" si="19"/>
        <v>572741.6</v>
      </c>
      <c r="AF103" s="39">
        <f t="shared" si="26"/>
        <v>-8.5406194596506069</v>
      </c>
      <c r="AG103" s="39">
        <f t="shared" si="27"/>
        <v>0</v>
      </c>
      <c r="AH103" s="39">
        <f t="shared" si="28"/>
        <v>-3.8491443388458473</v>
      </c>
    </row>
    <row r="104" spans="1:34" x14ac:dyDescent="0.5">
      <c r="A104" s="472">
        <v>95</v>
      </c>
      <c r="B104" s="346" t="s">
        <v>270</v>
      </c>
      <c r="C104" s="470">
        <v>300300020</v>
      </c>
      <c r="D104" s="405">
        <v>772013.13</v>
      </c>
      <c r="E104" s="405">
        <v>81326.61</v>
      </c>
      <c r="F104" s="405"/>
      <c r="G104" s="405">
        <v>1</v>
      </c>
      <c r="H104" s="400">
        <f t="shared" si="17"/>
        <v>853340.74</v>
      </c>
      <c r="I104" s="405">
        <v>42445</v>
      </c>
      <c r="J104" s="405">
        <v>980</v>
      </c>
      <c r="K104" s="405">
        <v>289113.30000000005</v>
      </c>
      <c r="L104" s="405"/>
      <c r="M104" s="405"/>
      <c r="N104" s="405"/>
      <c r="O104" s="400">
        <f t="shared" si="23"/>
        <v>332538.30000000005</v>
      </c>
      <c r="P104" s="400">
        <f t="shared" si="24"/>
        <v>1185879.04</v>
      </c>
      <c r="Q104" s="346" t="s">
        <v>270</v>
      </c>
      <c r="R104" s="470">
        <v>300300020</v>
      </c>
      <c r="S104" s="405">
        <v>771741.19</v>
      </c>
      <c r="T104" s="405">
        <v>149412.04999999996</v>
      </c>
      <c r="U104" s="405"/>
      <c r="V104" s="405"/>
      <c r="W104" s="400">
        <f t="shared" si="18"/>
        <v>921153.23999999987</v>
      </c>
      <c r="X104" s="405">
        <v>84014.8</v>
      </c>
      <c r="Y104" s="405">
        <v>1580</v>
      </c>
      <c r="Z104" s="405">
        <v>361570.68</v>
      </c>
      <c r="AA104" s="405"/>
      <c r="AB104" s="405"/>
      <c r="AC104" s="405"/>
      <c r="AD104" s="400">
        <f t="shared" si="25"/>
        <v>447165.48</v>
      </c>
      <c r="AE104" s="400">
        <f t="shared" si="19"/>
        <v>1368318.7199999997</v>
      </c>
      <c r="AF104" s="39">
        <f t="shared" si="26"/>
        <v>7.9467083688046918</v>
      </c>
      <c r="AG104" s="39">
        <f t="shared" si="27"/>
        <v>34.470369277764377</v>
      </c>
      <c r="AH104" s="39">
        <f t="shared" si="28"/>
        <v>15.384341391175923</v>
      </c>
    </row>
    <row r="105" spans="1:34" x14ac:dyDescent="0.5">
      <c r="A105" s="472">
        <v>96</v>
      </c>
      <c r="B105" s="346" t="s">
        <v>271</v>
      </c>
      <c r="C105" s="470">
        <v>300300117</v>
      </c>
      <c r="D105" s="405">
        <v>5204377.47</v>
      </c>
      <c r="E105" s="405">
        <v>1198562.3600000001</v>
      </c>
      <c r="F105" s="405"/>
      <c r="G105" s="405">
        <v>3</v>
      </c>
      <c r="H105" s="400">
        <f t="shared" si="17"/>
        <v>6402942.8300000001</v>
      </c>
      <c r="I105" s="405">
        <v>3388956.63</v>
      </c>
      <c r="J105" s="405">
        <v>93550</v>
      </c>
      <c r="K105" s="405"/>
      <c r="L105" s="405"/>
      <c r="M105" s="405"/>
      <c r="N105" s="405"/>
      <c r="O105" s="400">
        <f t="shared" si="23"/>
        <v>3482506.63</v>
      </c>
      <c r="P105" s="400">
        <f t="shared" si="24"/>
        <v>9885449.4600000009</v>
      </c>
      <c r="Q105" s="346" t="s">
        <v>271</v>
      </c>
      <c r="R105" s="470">
        <v>300300117</v>
      </c>
      <c r="S105" s="405">
        <v>5855100.4300000006</v>
      </c>
      <c r="T105" s="405">
        <v>1377916.1900000004</v>
      </c>
      <c r="U105" s="405"/>
      <c r="V105" s="405"/>
      <c r="W105" s="400">
        <f t="shared" si="18"/>
        <v>7233016.620000001</v>
      </c>
      <c r="X105" s="405">
        <v>3137072.5900000003</v>
      </c>
      <c r="Y105" s="405">
        <v>138532</v>
      </c>
      <c r="Z105" s="405"/>
      <c r="AA105" s="405"/>
      <c r="AB105" s="405"/>
      <c r="AC105" s="405"/>
      <c r="AD105" s="400">
        <f t="shared" si="25"/>
        <v>3275604.5900000003</v>
      </c>
      <c r="AE105" s="400">
        <f t="shared" si="19"/>
        <v>10508621.210000001</v>
      </c>
      <c r="AF105" s="39">
        <f t="shared" si="26"/>
        <v>12.963941925434948</v>
      </c>
      <c r="AG105" s="39">
        <f t="shared" si="27"/>
        <v>-5.9411815103995815</v>
      </c>
      <c r="AH105" s="39">
        <f t="shared" si="28"/>
        <v>6.303929351129371</v>
      </c>
    </row>
  </sheetData>
  <autoFilter ref="B8:AH105" xr:uid="{00000000-0009-0000-0000-00000E000000}"/>
  <mergeCells count="17">
    <mergeCell ref="A3:A5"/>
    <mergeCell ref="B3:B5"/>
    <mergeCell ref="D3:P3"/>
    <mergeCell ref="S3:AE3"/>
    <mergeCell ref="AF4:AF5"/>
    <mergeCell ref="C3:C5"/>
    <mergeCell ref="AG4:AG5"/>
    <mergeCell ref="AF3:AH3"/>
    <mergeCell ref="D4:H4"/>
    <mergeCell ref="I4:O4"/>
    <mergeCell ref="P4:P5"/>
    <mergeCell ref="S4:W4"/>
    <mergeCell ref="X4:AD4"/>
    <mergeCell ref="AE4:AE5"/>
    <mergeCell ref="AH4:AH5"/>
    <mergeCell ref="Q3:Q5"/>
    <mergeCell ref="R3:R5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25" defaultRowHeight="23.25" x14ac:dyDescent="0.5"/>
  <cols>
    <col min="1" max="1" width="9.125" style="2" customWidth="1"/>
    <col min="2" max="2" width="55.875" style="502" customWidth="1"/>
    <col min="3" max="3" width="119.125" style="258" customWidth="1"/>
    <col min="4" max="16384" width="9.125" style="2"/>
  </cols>
  <sheetData>
    <row r="1" spans="1:13" x14ac:dyDescent="0.5">
      <c r="A1" s="28" t="s">
        <v>128</v>
      </c>
    </row>
    <row r="2" spans="1:13" x14ac:dyDescent="0.5">
      <c r="A2" s="2" t="s">
        <v>150</v>
      </c>
    </row>
    <row r="3" spans="1:13" s="66" customFormat="1" x14ac:dyDescent="0.5">
      <c r="A3" s="462" t="s">
        <v>48</v>
      </c>
      <c r="B3" s="494" t="s">
        <v>27</v>
      </c>
      <c r="C3" s="464" t="s">
        <v>45</v>
      </c>
    </row>
    <row r="4" spans="1:13" ht="46.5" x14ac:dyDescent="0.5">
      <c r="A4" s="133">
        <v>3</v>
      </c>
      <c r="B4" s="29" t="s">
        <v>178</v>
      </c>
      <c r="C4" s="30" t="s">
        <v>553</v>
      </c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46.5" x14ac:dyDescent="0.5">
      <c r="A5" s="133">
        <v>5</v>
      </c>
      <c r="B5" s="29" t="s">
        <v>180</v>
      </c>
      <c r="C5" s="30" t="s">
        <v>554</v>
      </c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46.5" x14ac:dyDescent="0.5">
      <c r="A6" s="133">
        <v>7</v>
      </c>
      <c r="B6" s="29" t="s">
        <v>182</v>
      </c>
      <c r="C6" s="30" t="s">
        <v>555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46.5" x14ac:dyDescent="0.5">
      <c r="A7" s="133">
        <v>8</v>
      </c>
      <c r="B7" s="29" t="s">
        <v>183</v>
      </c>
      <c r="C7" s="30" t="s">
        <v>737</v>
      </c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46.5" x14ac:dyDescent="0.5">
      <c r="A8" s="133">
        <v>9</v>
      </c>
      <c r="B8" s="29" t="s">
        <v>184</v>
      </c>
      <c r="C8" s="32" t="s">
        <v>556</v>
      </c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46.5" x14ac:dyDescent="0.5">
      <c r="A9" s="136">
        <v>18</v>
      </c>
      <c r="B9" s="34" t="s">
        <v>193</v>
      </c>
      <c r="C9" s="30" t="s">
        <v>738</v>
      </c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ht="46.5" x14ac:dyDescent="0.5">
      <c r="A10" s="136">
        <v>32</v>
      </c>
      <c r="B10" s="260" t="s">
        <v>207</v>
      </c>
      <c r="C10" s="259" t="s">
        <v>739</v>
      </c>
    </row>
    <row r="11" spans="1:13" ht="46.5" x14ac:dyDescent="0.5">
      <c r="A11" s="133">
        <v>39</v>
      </c>
      <c r="B11" s="260" t="s">
        <v>214</v>
      </c>
      <c r="C11" s="259" t="s">
        <v>740</v>
      </c>
    </row>
    <row r="12" spans="1:13" s="502" customFormat="1" ht="46.5" x14ac:dyDescent="0.2">
      <c r="A12" s="494">
        <v>43</v>
      </c>
      <c r="B12" s="260" t="s">
        <v>218</v>
      </c>
      <c r="C12" s="371" t="s">
        <v>741</v>
      </c>
    </row>
    <row r="13" spans="1:13" ht="46.5" x14ac:dyDescent="0.5">
      <c r="A13" s="133">
        <v>47</v>
      </c>
      <c r="B13" s="260" t="s">
        <v>222</v>
      </c>
      <c r="C13" s="259" t="s">
        <v>557</v>
      </c>
    </row>
    <row r="14" spans="1:13" ht="46.5" x14ac:dyDescent="0.5">
      <c r="A14" s="133">
        <v>49</v>
      </c>
      <c r="B14" s="260" t="s">
        <v>224</v>
      </c>
      <c r="C14" s="259" t="s">
        <v>742</v>
      </c>
    </row>
    <row r="15" spans="1:13" ht="46.5" x14ac:dyDescent="0.5">
      <c r="A15" s="133">
        <v>50</v>
      </c>
      <c r="B15" s="260" t="s">
        <v>225</v>
      </c>
      <c r="C15" s="259" t="s">
        <v>558</v>
      </c>
    </row>
    <row r="16" spans="1:13" ht="46.5" x14ac:dyDescent="0.5">
      <c r="A16" s="133">
        <v>51</v>
      </c>
      <c r="B16" s="260" t="s">
        <v>226</v>
      </c>
      <c r="C16" s="259" t="s">
        <v>559</v>
      </c>
    </row>
    <row r="17" spans="1:3" ht="46.5" x14ac:dyDescent="0.5">
      <c r="A17" s="133">
        <v>55</v>
      </c>
      <c r="B17" s="260" t="s">
        <v>230</v>
      </c>
      <c r="C17" s="259" t="s">
        <v>743</v>
      </c>
    </row>
    <row r="18" spans="1:3" ht="46.5" x14ac:dyDescent="0.5">
      <c r="A18" s="133">
        <v>61</v>
      </c>
      <c r="B18" s="260" t="s">
        <v>236</v>
      </c>
      <c r="C18" s="259" t="s">
        <v>744</v>
      </c>
    </row>
    <row r="19" spans="1:3" ht="46.5" x14ac:dyDescent="0.5">
      <c r="A19" s="133">
        <v>64</v>
      </c>
      <c r="B19" s="260" t="s">
        <v>239</v>
      </c>
      <c r="C19" s="259" t="s">
        <v>560</v>
      </c>
    </row>
    <row r="20" spans="1:3" ht="46.5" x14ac:dyDescent="0.5">
      <c r="A20" s="133">
        <v>65</v>
      </c>
      <c r="B20" s="260" t="s">
        <v>240</v>
      </c>
      <c r="C20" s="259" t="s">
        <v>561</v>
      </c>
    </row>
    <row r="21" spans="1:3" ht="46.5" x14ac:dyDescent="0.5">
      <c r="A21" s="133">
        <v>77</v>
      </c>
      <c r="B21" s="260" t="s">
        <v>252</v>
      </c>
      <c r="C21" s="259" t="s">
        <v>562</v>
      </c>
    </row>
    <row r="22" spans="1:3" ht="46.5" x14ac:dyDescent="0.5">
      <c r="A22" s="133">
        <v>79</v>
      </c>
      <c r="B22" s="260" t="s">
        <v>254</v>
      </c>
      <c r="C22" s="259" t="s">
        <v>563</v>
      </c>
    </row>
    <row r="23" spans="1:3" ht="46.5" x14ac:dyDescent="0.5">
      <c r="A23" s="133">
        <v>81</v>
      </c>
      <c r="B23" s="260" t="s">
        <v>256</v>
      </c>
      <c r="C23" s="259" t="s">
        <v>745</v>
      </c>
    </row>
    <row r="24" spans="1:3" ht="46.5" x14ac:dyDescent="0.5">
      <c r="A24" s="133">
        <v>87</v>
      </c>
      <c r="B24" s="260" t="s">
        <v>262</v>
      </c>
      <c r="C24" s="259" t="s">
        <v>564</v>
      </c>
    </row>
    <row r="25" spans="1:3" ht="46.5" x14ac:dyDescent="0.5">
      <c r="A25" s="133">
        <v>88</v>
      </c>
      <c r="B25" s="260" t="s">
        <v>263</v>
      </c>
      <c r="C25" s="259" t="s">
        <v>746</v>
      </c>
    </row>
    <row r="26" spans="1:3" ht="46.5" x14ac:dyDescent="0.5">
      <c r="A26" s="133">
        <v>89</v>
      </c>
      <c r="B26" s="260" t="s">
        <v>264</v>
      </c>
      <c r="C26" s="259" t="s">
        <v>747</v>
      </c>
    </row>
    <row r="27" spans="1:3" ht="46.5" x14ac:dyDescent="0.5">
      <c r="A27" s="133">
        <v>91</v>
      </c>
      <c r="B27" s="260" t="s">
        <v>266</v>
      </c>
      <c r="C27" s="259" t="s">
        <v>565</v>
      </c>
    </row>
    <row r="28" spans="1:3" ht="46.5" x14ac:dyDescent="0.5">
      <c r="A28" s="133">
        <v>92</v>
      </c>
      <c r="B28" s="260" t="s">
        <v>267</v>
      </c>
      <c r="C28" s="259" t="s">
        <v>566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3"/>
  <sheetViews>
    <sheetView workbookViewId="0">
      <selection activeCell="A3" sqref="A3:A4"/>
    </sheetView>
  </sheetViews>
  <sheetFormatPr defaultColWidth="9.125" defaultRowHeight="23.25" x14ac:dyDescent="0.5"/>
  <cols>
    <col min="1" max="1" width="41" style="2" customWidth="1"/>
    <col min="2" max="7" width="16.875" style="2" bestFit="1" customWidth="1"/>
    <col min="8" max="10" width="13.125" style="150" customWidth="1"/>
    <col min="11" max="16384" width="9.125" style="2"/>
  </cols>
  <sheetData>
    <row r="1" spans="1:10" x14ac:dyDescent="0.5">
      <c r="A1" s="6" t="s">
        <v>127</v>
      </c>
      <c r="B1" s="7"/>
      <c r="C1" s="7"/>
      <c r="D1" s="7"/>
      <c r="E1" s="7"/>
      <c r="F1" s="7"/>
      <c r="G1" s="7"/>
      <c r="H1" s="7"/>
      <c r="I1" s="7"/>
      <c r="J1" s="7"/>
    </row>
    <row r="2" spans="1:10" ht="24" thickBot="1" x14ac:dyDescent="0.55000000000000004">
      <c r="A2" s="8"/>
      <c r="B2" s="9"/>
      <c r="C2" s="9"/>
      <c r="D2" s="9"/>
      <c r="E2" s="9"/>
      <c r="F2" s="9"/>
      <c r="G2" s="9"/>
      <c r="H2" s="200"/>
      <c r="I2" s="200"/>
      <c r="J2" s="10" t="s">
        <v>43</v>
      </c>
    </row>
    <row r="3" spans="1:10" x14ac:dyDescent="0.5">
      <c r="A3" s="567" t="s">
        <v>44</v>
      </c>
      <c r="B3" s="569" t="s">
        <v>572</v>
      </c>
      <c r="C3" s="570"/>
      <c r="D3" s="571"/>
      <c r="E3" s="572" t="s">
        <v>573</v>
      </c>
      <c r="F3" s="573"/>
      <c r="G3" s="574"/>
      <c r="H3" s="575" t="s">
        <v>7</v>
      </c>
      <c r="I3" s="576"/>
      <c r="J3" s="577"/>
    </row>
    <row r="4" spans="1:10" ht="46.5" x14ac:dyDescent="0.5">
      <c r="A4" s="568"/>
      <c r="B4" s="11" t="s">
        <v>109</v>
      </c>
      <c r="C4" s="11" t="s">
        <v>110</v>
      </c>
      <c r="D4" s="12" t="s">
        <v>90</v>
      </c>
      <c r="E4" s="13" t="s">
        <v>41</v>
      </c>
      <c r="F4" s="11" t="s">
        <v>42</v>
      </c>
      <c r="G4" s="12" t="s">
        <v>4</v>
      </c>
      <c r="H4" s="14" t="s">
        <v>72</v>
      </c>
      <c r="I4" s="15" t="s">
        <v>73</v>
      </c>
      <c r="J4" s="16" t="s">
        <v>71</v>
      </c>
    </row>
    <row r="5" spans="1:10" ht="24" thickBot="1" x14ac:dyDescent="0.55000000000000004">
      <c r="A5" s="17" t="s">
        <v>51</v>
      </c>
      <c r="B5" s="154">
        <f>SUM(B6:B2003)</f>
        <v>754112009.86000001</v>
      </c>
      <c r="C5" s="154">
        <f>SUM(C6:C2003)</f>
        <v>2576240174.0000005</v>
      </c>
      <c r="D5" s="154">
        <f>SUM(D6:D2003)</f>
        <v>3330352183.8600001</v>
      </c>
      <c r="E5" s="195">
        <f>SUM(E6:E2003)</f>
        <v>768540579.32000029</v>
      </c>
      <c r="F5" s="195">
        <f>SUM(F6:F2003)</f>
        <v>1161404962.6200001</v>
      </c>
      <c r="G5" s="196">
        <f t="shared" ref="G5:G13" si="0">SUM(E5:F5)</f>
        <v>1929945541.9400005</v>
      </c>
      <c r="H5" s="197">
        <f t="shared" ref="H5:J6" si="1">IF(B5=0,0,(E5-B5)/B5)*100</f>
        <v>1.9133191450801748</v>
      </c>
      <c r="I5" s="198">
        <f t="shared" si="1"/>
        <v>-54.918606799895365</v>
      </c>
      <c r="J5" s="199">
        <f t="shared" si="1"/>
        <v>-42.049806284958038</v>
      </c>
    </row>
    <row r="6" spans="1:10" ht="24" thickTop="1" x14ac:dyDescent="0.5">
      <c r="A6" s="18" t="s">
        <v>86</v>
      </c>
      <c r="B6" s="19">
        <v>0</v>
      </c>
      <c r="C6" s="19">
        <v>2576240174.0000005</v>
      </c>
      <c r="D6" s="20">
        <f t="shared" ref="D6:D13" si="2">SUM(B6:C6)</f>
        <v>2576240174.0000005</v>
      </c>
      <c r="E6" s="21">
        <v>0</v>
      </c>
      <c r="F6" s="22">
        <v>1161404962.6200001</v>
      </c>
      <c r="G6" s="20">
        <f t="shared" si="0"/>
        <v>1161404962.6200001</v>
      </c>
      <c r="H6" s="201">
        <f t="shared" si="1"/>
        <v>0</v>
      </c>
      <c r="I6" s="202">
        <f t="shared" si="1"/>
        <v>-54.918606799895365</v>
      </c>
      <c r="J6" s="201">
        <f t="shared" si="1"/>
        <v>-54.918606799895365</v>
      </c>
    </row>
    <row r="7" spans="1:10" x14ac:dyDescent="0.5">
      <c r="A7" s="18" t="s">
        <v>87</v>
      </c>
      <c r="B7" s="23">
        <v>747931916.37</v>
      </c>
      <c r="C7" s="24">
        <v>0</v>
      </c>
      <c r="D7" s="20">
        <f t="shared" si="2"/>
        <v>747931916.37</v>
      </c>
      <c r="E7" s="25">
        <v>760358894.84000015</v>
      </c>
      <c r="F7" s="24">
        <v>0</v>
      </c>
      <c r="G7" s="20">
        <f t="shared" si="0"/>
        <v>760358894.84000015</v>
      </c>
      <c r="H7" s="201">
        <f t="shared" ref="H7:H13" si="3">IF(B7=0,0,(E7-B7)/B7)*100</f>
        <v>1.6615119903310227</v>
      </c>
      <c r="I7" s="202">
        <f t="shared" ref="I7:I13" si="4">IF(C7=0,0,(F7-C7)/C7)*100</f>
        <v>0</v>
      </c>
      <c r="J7" s="201">
        <f t="shared" ref="J7:J13" si="5">IF(D7=0,0,(G7-D7)/D7)*100</f>
        <v>1.6615119903310227</v>
      </c>
    </row>
    <row r="8" spans="1:10" x14ac:dyDescent="0.5">
      <c r="A8" s="18" t="s">
        <v>88</v>
      </c>
      <c r="B8" s="19">
        <v>5590980.1600000011</v>
      </c>
      <c r="C8" s="19">
        <v>0</v>
      </c>
      <c r="D8" s="20">
        <f t="shared" si="2"/>
        <v>5590980.1600000011</v>
      </c>
      <c r="E8" s="26">
        <v>5673146.870000001</v>
      </c>
      <c r="F8" s="24">
        <v>0</v>
      </c>
      <c r="G8" s="20">
        <f t="shared" si="0"/>
        <v>5673146.870000001</v>
      </c>
      <c r="H8" s="201">
        <f t="shared" si="3"/>
        <v>1.4696297902799202</v>
      </c>
      <c r="I8" s="202">
        <f t="shared" si="4"/>
        <v>0</v>
      </c>
      <c r="J8" s="201">
        <f t="shared" si="5"/>
        <v>1.4696297902799202</v>
      </c>
    </row>
    <row r="9" spans="1:10" x14ac:dyDescent="0.5">
      <c r="A9" s="27" t="s">
        <v>89</v>
      </c>
      <c r="B9" s="19">
        <v>0</v>
      </c>
      <c r="C9" s="19">
        <v>0</v>
      </c>
      <c r="D9" s="20">
        <f t="shared" si="2"/>
        <v>0</v>
      </c>
      <c r="E9" s="21">
        <v>0</v>
      </c>
      <c r="F9" s="19">
        <v>0</v>
      </c>
      <c r="G9" s="20">
        <f t="shared" si="0"/>
        <v>0</v>
      </c>
      <c r="H9" s="201">
        <f t="shared" si="3"/>
        <v>0</v>
      </c>
      <c r="I9" s="202">
        <f t="shared" si="4"/>
        <v>0</v>
      </c>
      <c r="J9" s="201">
        <f t="shared" si="5"/>
        <v>0</v>
      </c>
    </row>
    <row r="10" spans="1:10" x14ac:dyDescent="0.5">
      <c r="A10" s="27" t="s">
        <v>121</v>
      </c>
      <c r="B10" s="19">
        <v>0</v>
      </c>
      <c r="C10" s="19">
        <v>0</v>
      </c>
      <c r="D10" s="20">
        <f t="shared" si="2"/>
        <v>0</v>
      </c>
      <c r="E10" s="21">
        <v>0</v>
      </c>
      <c r="F10" s="19">
        <v>0</v>
      </c>
      <c r="G10" s="20">
        <f t="shared" si="0"/>
        <v>0</v>
      </c>
      <c r="H10" s="201">
        <f t="shared" si="3"/>
        <v>0</v>
      </c>
      <c r="I10" s="202">
        <f t="shared" si="4"/>
        <v>0</v>
      </c>
      <c r="J10" s="201">
        <f t="shared" si="5"/>
        <v>0</v>
      </c>
    </row>
    <row r="11" spans="1:10" x14ac:dyDescent="0.5">
      <c r="A11" s="27" t="s">
        <v>122</v>
      </c>
      <c r="B11" s="19">
        <v>0</v>
      </c>
      <c r="C11" s="19">
        <v>0</v>
      </c>
      <c r="D11" s="20">
        <f t="shared" si="2"/>
        <v>0</v>
      </c>
      <c r="E11" s="21">
        <v>0</v>
      </c>
      <c r="F11" s="19">
        <v>0</v>
      </c>
      <c r="G11" s="20">
        <f t="shared" si="0"/>
        <v>0</v>
      </c>
      <c r="H11" s="201">
        <f t="shared" si="3"/>
        <v>0</v>
      </c>
      <c r="I11" s="202">
        <f t="shared" si="4"/>
        <v>0</v>
      </c>
      <c r="J11" s="201">
        <f t="shared" si="5"/>
        <v>0</v>
      </c>
    </row>
    <row r="12" spans="1:10" x14ac:dyDescent="0.5">
      <c r="A12" s="27" t="s">
        <v>123</v>
      </c>
      <c r="B12" s="19">
        <v>0</v>
      </c>
      <c r="C12" s="19">
        <v>0</v>
      </c>
      <c r="D12" s="20">
        <f>SUM(B12:C12)</f>
        <v>0</v>
      </c>
      <c r="E12" s="21">
        <v>0</v>
      </c>
      <c r="F12" s="19">
        <v>0</v>
      </c>
      <c r="G12" s="20">
        <f t="shared" si="0"/>
        <v>0</v>
      </c>
      <c r="H12" s="201">
        <f t="shared" si="3"/>
        <v>0</v>
      </c>
      <c r="I12" s="202">
        <f t="shared" si="4"/>
        <v>0</v>
      </c>
      <c r="J12" s="201">
        <f t="shared" si="5"/>
        <v>0</v>
      </c>
    </row>
    <row r="13" spans="1:10" x14ac:dyDescent="0.5">
      <c r="A13" s="27" t="s">
        <v>117</v>
      </c>
      <c r="B13" s="19">
        <v>589113.33000000019</v>
      </c>
      <c r="C13" s="19">
        <v>0</v>
      </c>
      <c r="D13" s="20">
        <f t="shared" si="2"/>
        <v>589113.33000000019</v>
      </c>
      <c r="E13" s="21">
        <v>2508537.6100001889</v>
      </c>
      <c r="F13" s="19">
        <v>0</v>
      </c>
      <c r="G13" s="20">
        <f t="shared" si="0"/>
        <v>2508537.6100001889</v>
      </c>
      <c r="H13" s="201">
        <f t="shared" si="3"/>
        <v>325.81579506954768</v>
      </c>
      <c r="I13" s="202">
        <f t="shared" si="4"/>
        <v>0</v>
      </c>
      <c r="J13" s="201">
        <f t="shared" si="5"/>
        <v>325.81579506954768</v>
      </c>
    </row>
  </sheetData>
  <mergeCells count="4">
    <mergeCell ref="A3:A4"/>
    <mergeCell ref="B3:D3"/>
    <mergeCell ref="E3:G3"/>
    <mergeCell ref="H3:J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5"/>
  <sheetViews>
    <sheetView workbookViewId="0">
      <selection activeCell="C10" sqref="C10"/>
    </sheetView>
  </sheetViews>
  <sheetFormatPr defaultColWidth="9.125" defaultRowHeight="23.25" x14ac:dyDescent="0.5"/>
  <cols>
    <col min="1" max="1" width="9.125" style="2"/>
    <col min="2" max="2" width="25.375" style="2" customWidth="1"/>
    <col min="3" max="4" width="71.125" style="2" customWidth="1"/>
    <col min="5" max="16384" width="9.125" style="2"/>
  </cols>
  <sheetData>
    <row r="1" spans="1:3" x14ac:dyDescent="0.5">
      <c r="A1" s="1" t="s">
        <v>126</v>
      </c>
    </row>
    <row r="2" spans="1:3" x14ac:dyDescent="0.5">
      <c r="A2" s="2" t="s">
        <v>149</v>
      </c>
    </row>
    <row r="3" spans="1:3" s="66" customFormat="1" x14ac:dyDescent="0.5">
      <c r="A3" s="462" t="s">
        <v>48</v>
      </c>
      <c r="B3" s="492" t="s">
        <v>46</v>
      </c>
      <c r="C3" s="492" t="s">
        <v>45</v>
      </c>
    </row>
    <row r="4" spans="1:3" ht="46.5" x14ac:dyDescent="0.5">
      <c r="A4" s="133">
        <v>1</v>
      </c>
      <c r="B4" s="5" t="s">
        <v>86</v>
      </c>
      <c r="C4" s="30" t="s">
        <v>748</v>
      </c>
    </row>
    <row r="5" spans="1:3" ht="46.5" x14ac:dyDescent="0.5">
      <c r="A5" s="462">
        <v>8</v>
      </c>
      <c r="B5" s="260" t="s">
        <v>117</v>
      </c>
      <c r="C5" s="371" t="s">
        <v>749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4"/>
  <sheetViews>
    <sheetView zoomScale="70" zoomScaleNormal="70" workbookViewId="0">
      <pane xSplit="2" ySplit="7" topLeftCell="C29" activePane="bottomRight" state="frozen"/>
      <selection pane="topRight" activeCell="C1" sqref="C1"/>
      <selection pane="bottomLeft" activeCell="A8" sqref="A8"/>
      <selection pane="bottomRight" activeCell="J7" sqref="J7"/>
    </sheetView>
  </sheetViews>
  <sheetFormatPr defaultColWidth="9.125" defaultRowHeight="23.25" x14ac:dyDescent="0.5"/>
  <cols>
    <col min="1" max="1" width="47.375" style="66" customWidth="1"/>
    <col min="2" max="2" width="11.25" style="477" bestFit="1" customWidth="1"/>
    <col min="3" max="3" width="17.25" style="2" bestFit="1" customWidth="1"/>
    <col min="4" max="5" width="15.375" style="2" bestFit="1" customWidth="1"/>
    <col min="6" max="6" width="14.25" style="2" bestFit="1" customWidth="1"/>
    <col min="7" max="7" width="15.375" style="2" bestFit="1" customWidth="1"/>
    <col min="8" max="8" width="15.875" style="2" customWidth="1"/>
    <col min="9" max="9" width="11.875" style="2" bestFit="1" customWidth="1"/>
    <col min="10" max="10" width="14.25" style="2" bestFit="1" customWidth="1"/>
    <col min="11" max="11" width="17.25" style="2" bestFit="1" customWidth="1"/>
    <col min="12" max="13" width="15.375" style="2" bestFit="1" customWidth="1"/>
    <col min="14" max="14" width="14.25" style="2" bestFit="1" customWidth="1"/>
    <col min="15" max="15" width="14.875" style="2" customWidth="1"/>
    <col min="16" max="16" width="13.625" style="2" customWidth="1"/>
    <col min="17" max="17" width="15.25" style="2" customWidth="1"/>
    <col min="18" max="19" width="13.5" style="2" bestFit="1" customWidth="1"/>
    <col min="20" max="20" width="19.375" style="2" customWidth="1"/>
    <col min="21" max="21" width="17.25" style="2" bestFit="1" customWidth="1"/>
    <col min="22" max="23" width="9.125" style="2"/>
    <col min="24" max="24" width="12.5" style="2" bestFit="1" customWidth="1"/>
    <col min="25" max="16384" width="9.125" style="2"/>
  </cols>
  <sheetData>
    <row r="1" spans="1:24" x14ac:dyDescent="0.5">
      <c r="A1" s="511" t="s">
        <v>516</v>
      </c>
      <c r="E1" s="128"/>
      <c r="F1" s="385"/>
      <c r="H1" s="128"/>
      <c r="L1" s="385"/>
      <c r="M1" s="128"/>
      <c r="N1" s="429"/>
      <c r="P1" s="128"/>
      <c r="Q1" s="385"/>
      <c r="R1" s="128"/>
      <c r="S1" s="429"/>
    </row>
    <row r="2" spans="1:24" ht="24" thickBot="1" x14ac:dyDescent="0.55000000000000004">
      <c r="A2" s="503"/>
      <c r="B2" s="478"/>
      <c r="C2" s="100"/>
      <c r="D2" s="100"/>
      <c r="E2" s="493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101" t="s">
        <v>26</v>
      </c>
    </row>
    <row r="3" spans="1:24" x14ac:dyDescent="0.5">
      <c r="A3" s="514" t="s">
        <v>27</v>
      </c>
      <c r="B3" s="523" t="s">
        <v>114</v>
      </c>
      <c r="C3" s="516" t="s">
        <v>49</v>
      </c>
      <c r="D3" s="517"/>
      <c r="E3" s="517"/>
      <c r="F3" s="517"/>
      <c r="G3" s="517"/>
      <c r="H3" s="517"/>
      <c r="I3" s="517"/>
      <c r="J3" s="517"/>
      <c r="K3" s="518"/>
      <c r="L3" s="519" t="s">
        <v>44</v>
      </c>
      <c r="M3" s="520"/>
      <c r="N3" s="520"/>
      <c r="O3" s="520"/>
      <c r="P3" s="516"/>
      <c r="Q3" s="516"/>
      <c r="R3" s="516"/>
      <c r="S3" s="516"/>
      <c r="T3" s="516"/>
      <c r="U3" s="521" t="s">
        <v>12</v>
      </c>
    </row>
    <row r="4" spans="1:24" ht="93.75" thickBot="1" x14ac:dyDescent="0.55000000000000004">
      <c r="A4" s="515"/>
      <c r="B4" s="524"/>
      <c r="C4" s="103" t="s">
        <v>80</v>
      </c>
      <c r="D4" s="103" t="s">
        <v>81</v>
      </c>
      <c r="E4" s="103" t="s">
        <v>82</v>
      </c>
      <c r="F4" s="103" t="s">
        <v>83</v>
      </c>
      <c r="G4" s="103" t="s">
        <v>84</v>
      </c>
      <c r="H4" s="103" t="s">
        <v>115</v>
      </c>
      <c r="I4" s="103" t="s">
        <v>116</v>
      </c>
      <c r="J4" s="103" t="s">
        <v>85</v>
      </c>
      <c r="K4" s="104" t="s">
        <v>50</v>
      </c>
      <c r="L4" s="105" t="s">
        <v>86</v>
      </c>
      <c r="M4" s="102" t="s">
        <v>87</v>
      </c>
      <c r="N4" s="103" t="s">
        <v>88</v>
      </c>
      <c r="O4" s="103" t="s">
        <v>89</v>
      </c>
      <c r="P4" s="103" t="s">
        <v>121</v>
      </c>
      <c r="Q4" s="103" t="s">
        <v>122</v>
      </c>
      <c r="R4" s="103" t="s">
        <v>123</v>
      </c>
      <c r="S4" s="103" t="s">
        <v>117</v>
      </c>
      <c r="T4" s="104" t="s">
        <v>51</v>
      </c>
      <c r="U4" s="522"/>
    </row>
    <row r="5" spans="1:24" x14ac:dyDescent="0.5">
      <c r="A5" s="141"/>
      <c r="B5" s="479"/>
      <c r="C5" s="3" t="s">
        <v>28</v>
      </c>
      <c r="D5" s="106">
        <v>5105</v>
      </c>
      <c r="E5" s="106" t="s">
        <v>30</v>
      </c>
      <c r="F5" s="106" t="s">
        <v>31</v>
      </c>
      <c r="G5" s="106" t="s">
        <v>32</v>
      </c>
      <c r="H5" s="106">
        <v>5106</v>
      </c>
      <c r="I5" s="106">
        <v>5107</v>
      </c>
      <c r="J5" s="107"/>
      <c r="K5" s="108" t="s">
        <v>140</v>
      </c>
      <c r="L5" s="109" t="s">
        <v>33</v>
      </c>
      <c r="M5" s="106" t="s">
        <v>35</v>
      </c>
      <c r="N5" s="106" t="s">
        <v>34</v>
      </c>
      <c r="O5" s="106" t="s">
        <v>36</v>
      </c>
      <c r="P5" s="106" t="s">
        <v>118</v>
      </c>
      <c r="Q5" s="106" t="s">
        <v>119</v>
      </c>
      <c r="R5" s="106" t="s">
        <v>120</v>
      </c>
      <c r="S5" s="106"/>
      <c r="T5" s="108" t="s">
        <v>141</v>
      </c>
      <c r="U5" s="147"/>
    </row>
    <row r="6" spans="1:24" ht="24" thickBot="1" x14ac:dyDescent="0.55000000000000004">
      <c r="A6" s="110" t="s">
        <v>12</v>
      </c>
      <c r="B6" s="480"/>
      <c r="C6" s="376">
        <f>SUM(C8:C104)</f>
        <v>303538892.58999962</v>
      </c>
      <c r="D6" s="376">
        <f t="shared" ref="D6:J6" si="0">SUM(D8:D104)</f>
        <v>2010815345.0800002</v>
      </c>
      <c r="E6" s="376">
        <f t="shared" si="0"/>
        <v>1607138593.3999996</v>
      </c>
      <c r="F6" s="376">
        <f t="shared" si="0"/>
        <v>40285056.350000009</v>
      </c>
      <c r="G6" s="376">
        <f t="shared" si="0"/>
        <v>17225709.030000001</v>
      </c>
      <c r="H6" s="376">
        <f t="shared" si="0"/>
        <v>0</v>
      </c>
      <c r="I6" s="376">
        <f t="shared" si="0"/>
        <v>0</v>
      </c>
      <c r="J6" s="376">
        <f>SUM(J8:J104)</f>
        <v>0</v>
      </c>
      <c r="K6" s="377">
        <f>SUM(C6:J6)</f>
        <v>3979003596.4499993</v>
      </c>
      <c r="L6" s="378">
        <f t="shared" ref="L6:S6" si="1">SUM(L8:L104)</f>
        <v>1161404962.6200001</v>
      </c>
      <c r="M6" s="378">
        <f t="shared" si="1"/>
        <v>760358894.84000015</v>
      </c>
      <c r="N6" s="378">
        <f t="shared" si="1"/>
        <v>5673146.870000001</v>
      </c>
      <c r="O6" s="378">
        <f t="shared" si="1"/>
        <v>0</v>
      </c>
      <c r="P6" s="378">
        <f t="shared" si="1"/>
        <v>0</v>
      </c>
      <c r="Q6" s="378">
        <f t="shared" si="1"/>
        <v>0</v>
      </c>
      <c r="R6" s="378">
        <f t="shared" si="1"/>
        <v>0</v>
      </c>
      <c r="S6" s="378">
        <f t="shared" si="1"/>
        <v>2508537.6100001889</v>
      </c>
      <c r="T6" s="377">
        <f>SUM(L6:S6)</f>
        <v>1929945541.9400003</v>
      </c>
      <c r="U6" s="379">
        <f>K6+T6</f>
        <v>5908949138.3899994</v>
      </c>
    </row>
    <row r="7" spans="1:24" ht="24" customHeight="1" thickTop="1" x14ac:dyDescent="0.5">
      <c r="A7" s="510" t="s">
        <v>58</v>
      </c>
      <c r="B7" s="481"/>
      <c r="C7" s="142"/>
      <c r="D7" s="142"/>
      <c r="E7" s="142"/>
      <c r="F7" s="142"/>
      <c r="G7" s="142"/>
      <c r="H7" s="142"/>
      <c r="I7" s="142"/>
      <c r="J7" s="142"/>
      <c r="K7" s="143"/>
      <c r="L7" s="144"/>
      <c r="M7" s="142"/>
      <c r="N7" s="142"/>
      <c r="O7" s="142"/>
      <c r="P7" s="142"/>
      <c r="Q7" s="142"/>
      <c r="R7" s="142"/>
      <c r="S7" s="142"/>
      <c r="T7" s="143"/>
      <c r="U7" s="145"/>
      <c r="X7" s="429">
        <f>U6-ต.1!F4</f>
        <v>0</v>
      </c>
    </row>
    <row r="8" spans="1:24" ht="23.45" customHeight="1" x14ac:dyDescent="0.5">
      <c r="A8" s="504" t="s">
        <v>176</v>
      </c>
      <c r="B8" s="495">
        <v>300300004</v>
      </c>
      <c r="C8" s="40">
        <v>2755832.42</v>
      </c>
      <c r="D8" s="40">
        <v>1424369.21</v>
      </c>
      <c r="E8" s="40">
        <v>248117.91000000003</v>
      </c>
      <c r="F8" s="40">
        <v>5763845</v>
      </c>
      <c r="G8" s="40"/>
      <c r="H8" s="40"/>
      <c r="I8" s="40"/>
      <c r="J8" s="40"/>
      <c r="K8" s="111">
        <f t="shared" ref="K8:K39" si="2">SUM(C8:J8)</f>
        <v>10192164.539999999</v>
      </c>
      <c r="L8" s="112">
        <v>117122949.62090151</v>
      </c>
      <c r="M8" s="40">
        <v>17426661.321125336</v>
      </c>
      <c r="N8" s="40">
        <v>364203.52761934546</v>
      </c>
      <c r="O8" s="40"/>
      <c r="P8" s="40"/>
      <c r="Q8" s="40"/>
      <c r="R8" s="40"/>
      <c r="S8" s="40">
        <v>71843.444592597793</v>
      </c>
      <c r="T8" s="111">
        <f>SUM(L8:S8)</f>
        <v>134985657.91423878</v>
      </c>
      <c r="U8" s="113">
        <f>K8+T8</f>
        <v>145177822.45423877</v>
      </c>
    </row>
    <row r="9" spans="1:24" ht="23.45" customHeight="1" x14ac:dyDescent="0.5">
      <c r="A9" s="504" t="s">
        <v>177</v>
      </c>
      <c r="B9" s="495">
        <v>300300008</v>
      </c>
      <c r="C9" s="40">
        <v>23132201.23</v>
      </c>
      <c r="D9" s="40">
        <v>1232930.3199999998</v>
      </c>
      <c r="E9" s="40">
        <v>0</v>
      </c>
      <c r="F9" s="40">
        <v>2820</v>
      </c>
      <c r="G9" s="40"/>
      <c r="H9" s="40"/>
      <c r="I9" s="40"/>
      <c r="J9" s="40"/>
      <c r="K9" s="111">
        <f t="shared" si="2"/>
        <v>24367951.550000001</v>
      </c>
      <c r="L9" s="112">
        <v>5539.1956232091698</v>
      </c>
      <c r="M9" s="40">
        <v>114468824.98334204</v>
      </c>
      <c r="N9" s="40"/>
      <c r="O9" s="40"/>
      <c r="P9" s="40"/>
      <c r="Q9" s="40"/>
      <c r="R9" s="40"/>
      <c r="S9" s="40">
        <v>211409.78476753001</v>
      </c>
      <c r="T9" s="111">
        <f t="shared" ref="T9:T72" si="3">SUM(L9:S9)</f>
        <v>114685773.96373276</v>
      </c>
      <c r="U9" s="113">
        <f t="shared" ref="U9:U72" si="4">K9+T9</f>
        <v>139053725.51373276</v>
      </c>
    </row>
    <row r="10" spans="1:24" ht="23.45" customHeight="1" x14ac:dyDescent="0.5">
      <c r="A10" s="504" t="s">
        <v>178</v>
      </c>
      <c r="B10" s="495">
        <v>300300009</v>
      </c>
      <c r="C10" s="40">
        <v>2196202.37</v>
      </c>
      <c r="D10" s="40">
        <v>17870819.840000004</v>
      </c>
      <c r="E10" s="40">
        <v>9618698.0699999984</v>
      </c>
      <c r="F10" s="40">
        <v>393402.3</v>
      </c>
      <c r="G10" s="40"/>
      <c r="H10" s="40"/>
      <c r="I10" s="40"/>
      <c r="J10" s="40"/>
      <c r="K10" s="111">
        <f t="shared" si="2"/>
        <v>30079122.580000002</v>
      </c>
      <c r="L10" s="112">
        <v>5187.7636031216261</v>
      </c>
      <c r="M10" s="40">
        <v>26074893.02998494</v>
      </c>
      <c r="N10" s="40"/>
      <c r="O10" s="40"/>
      <c r="P10" s="40"/>
      <c r="Q10" s="40"/>
      <c r="R10" s="40"/>
      <c r="S10" s="40">
        <v>12015.859689471701</v>
      </c>
      <c r="T10" s="111">
        <f t="shared" si="3"/>
        <v>26092096.653277531</v>
      </c>
      <c r="U10" s="113">
        <f t="shared" si="4"/>
        <v>56171219.233277529</v>
      </c>
    </row>
    <row r="11" spans="1:24" ht="23.45" customHeight="1" x14ac:dyDescent="0.5">
      <c r="A11" s="504" t="s">
        <v>179</v>
      </c>
      <c r="B11" s="495">
        <v>300300010</v>
      </c>
      <c r="C11" s="40">
        <v>5905124.9199999999</v>
      </c>
      <c r="D11" s="40">
        <v>32813483.300000001</v>
      </c>
      <c r="E11" s="40">
        <v>38263202.969999999</v>
      </c>
      <c r="F11" s="40">
        <v>12222</v>
      </c>
      <c r="G11" s="40"/>
      <c r="H11" s="40"/>
      <c r="I11" s="40"/>
      <c r="J11" s="40"/>
      <c r="K11" s="111">
        <f t="shared" si="2"/>
        <v>76994033.189999998</v>
      </c>
      <c r="L11" s="112">
        <v>14452.838028284363</v>
      </c>
      <c r="M11" s="40">
        <v>34955986.058873728</v>
      </c>
      <c r="N11" s="40"/>
      <c r="O11" s="40"/>
      <c r="P11" s="40"/>
      <c r="Q11" s="40"/>
      <c r="R11" s="40"/>
      <c r="S11" s="40">
        <v>35385.204615736591</v>
      </c>
      <c r="T11" s="111">
        <f t="shared" si="3"/>
        <v>35005824.101517744</v>
      </c>
      <c r="U11" s="113">
        <f t="shared" si="4"/>
        <v>111999857.29151773</v>
      </c>
    </row>
    <row r="12" spans="1:24" ht="23.45" customHeight="1" x14ac:dyDescent="0.5">
      <c r="A12" s="504" t="s">
        <v>180</v>
      </c>
      <c r="B12" s="495">
        <v>300300011</v>
      </c>
      <c r="C12" s="40">
        <v>9512921.6900000013</v>
      </c>
      <c r="D12" s="40">
        <v>3256234.2100000004</v>
      </c>
      <c r="E12" s="40">
        <v>8772898.3300000001</v>
      </c>
      <c r="F12" s="40">
        <v>685341.36</v>
      </c>
      <c r="G12" s="40"/>
      <c r="H12" s="40"/>
      <c r="I12" s="40"/>
      <c r="J12" s="40"/>
      <c r="K12" s="111">
        <f t="shared" si="2"/>
        <v>22227395.590000004</v>
      </c>
      <c r="L12" s="112">
        <v>66792759.949089751</v>
      </c>
      <c r="M12" s="40">
        <v>10574207.462837638</v>
      </c>
      <c r="N12" s="40">
        <v>775144.97166239622</v>
      </c>
      <c r="O12" s="40"/>
      <c r="P12" s="40"/>
      <c r="Q12" s="40"/>
      <c r="R12" s="40"/>
      <c r="S12" s="40">
        <v>102938.59049745745</v>
      </c>
      <c r="T12" s="111">
        <f t="shared" si="3"/>
        <v>78245050.974087253</v>
      </c>
      <c r="U12" s="113">
        <f t="shared" si="4"/>
        <v>100472446.56408726</v>
      </c>
    </row>
    <row r="13" spans="1:24" ht="23.45" customHeight="1" x14ac:dyDescent="0.5">
      <c r="A13" s="504" t="s">
        <v>181</v>
      </c>
      <c r="B13" s="495">
        <v>300300012</v>
      </c>
      <c r="C13" s="40">
        <v>7160304.1499999994</v>
      </c>
      <c r="D13" s="40">
        <v>1069594.5399999998</v>
      </c>
      <c r="E13" s="40">
        <v>3930674.05</v>
      </c>
      <c r="F13" s="40">
        <v>75865</v>
      </c>
      <c r="G13" s="40"/>
      <c r="H13" s="40"/>
      <c r="I13" s="40"/>
      <c r="J13" s="40"/>
      <c r="K13" s="111">
        <f t="shared" si="2"/>
        <v>12236437.739999998</v>
      </c>
      <c r="L13" s="112">
        <v>94872129.989051849</v>
      </c>
      <c r="M13" s="40">
        <v>16184864.282536792</v>
      </c>
      <c r="N13" s="40">
        <v>588900.48873796372</v>
      </c>
      <c r="O13" s="40"/>
      <c r="P13" s="40"/>
      <c r="Q13" s="40"/>
      <c r="R13" s="40"/>
      <c r="S13" s="40">
        <v>90288.780348887361</v>
      </c>
      <c r="T13" s="111">
        <f t="shared" si="3"/>
        <v>111736183.54067549</v>
      </c>
      <c r="U13" s="113">
        <f t="shared" si="4"/>
        <v>123972621.28067549</v>
      </c>
    </row>
    <row r="14" spans="1:24" ht="23.45" customHeight="1" x14ac:dyDescent="0.5">
      <c r="A14" s="504" t="s">
        <v>182</v>
      </c>
      <c r="B14" s="495">
        <v>300300014</v>
      </c>
      <c r="C14" s="40">
        <v>3678922.84</v>
      </c>
      <c r="D14" s="40">
        <v>844828.64999999991</v>
      </c>
      <c r="E14" s="40">
        <v>21021033.149999999</v>
      </c>
      <c r="F14" s="40">
        <v>528309.16999999993</v>
      </c>
      <c r="G14" s="40"/>
      <c r="H14" s="40"/>
      <c r="I14" s="40"/>
      <c r="J14" s="40"/>
      <c r="K14" s="111">
        <f t="shared" si="2"/>
        <v>26073093.810000002</v>
      </c>
      <c r="L14" s="112">
        <v>111368463.00181714</v>
      </c>
      <c r="M14" s="40">
        <v>18505445.580184232</v>
      </c>
      <c r="N14" s="40">
        <v>616209.38866927871</v>
      </c>
      <c r="O14" s="40"/>
      <c r="P14" s="40"/>
      <c r="Q14" s="40"/>
      <c r="R14" s="40"/>
      <c r="S14" s="40">
        <v>97787.682167992418</v>
      </c>
      <c r="T14" s="111">
        <f t="shared" si="3"/>
        <v>130587905.65283865</v>
      </c>
      <c r="U14" s="113">
        <f t="shared" si="4"/>
        <v>156660999.46283865</v>
      </c>
    </row>
    <row r="15" spans="1:24" ht="23.45" customHeight="1" x14ac:dyDescent="0.5">
      <c r="A15" s="504" t="s">
        <v>183</v>
      </c>
      <c r="B15" s="495">
        <v>300300015</v>
      </c>
      <c r="C15" s="40">
        <v>5391853.7599999998</v>
      </c>
      <c r="D15" s="40">
        <v>23049863.869999997</v>
      </c>
      <c r="E15" s="40">
        <v>10714252.00999999</v>
      </c>
      <c r="F15" s="40">
        <v>1727412</v>
      </c>
      <c r="G15" s="40">
        <v>448750</v>
      </c>
      <c r="H15" s="40"/>
      <c r="I15" s="40"/>
      <c r="J15" s="40"/>
      <c r="K15" s="111">
        <f t="shared" si="2"/>
        <v>41332131.639999986</v>
      </c>
      <c r="L15" s="112">
        <v>18076.769550958554</v>
      </c>
      <c r="M15" s="40">
        <v>34772143.920313597</v>
      </c>
      <c r="N15" s="40"/>
      <c r="O15" s="40"/>
      <c r="P15" s="40"/>
      <c r="Q15" s="40"/>
      <c r="R15" s="40"/>
      <c r="S15" s="40">
        <v>16476.277825216283</v>
      </c>
      <c r="T15" s="111">
        <f t="shared" si="3"/>
        <v>34806696.967689767</v>
      </c>
      <c r="U15" s="113">
        <f t="shared" si="4"/>
        <v>76138828.607689753</v>
      </c>
    </row>
    <row r="16" spans="1:24" ht="23.45" customHeight="1" x14ac:dyDescent="0.5">
      <c r="A16" s="504" t="s">
        <v>184</v>
      </c>
      <c r="B16" s="495">
        <v>300300017</v>
      </c>
      <c r="C16" s="40">
        <v>3322013.65</v>
      </c>
      <c r="D16" s="40">
        <v>631661.76999999967</v>
      </c>
      <c r="E16" s="40">
        <v>385654.01999999996</v>
      </c>
      <c r="F16" s="40">
        <v>845873</v>
      </c>
      <c r="G16" s="40"/>
      <c r="H16" s="40"/>
      <c r="I16" s="40"/>
      <c r="J16" s="40"/>
      <c r="K16" s="111">
        <f t="shared" si="2"/>
        <v>5185202.4399999995</v>
      </c>
      <c r="L16" s="112">
        <v>75716205.677269891</v>
      </c>
      <c r="M16" s="40">
        <v>11859883.708741028</v>
      </c>
      <c r="N16" s="40">
        <v>289464.71005313616</v>
      </c>
      <c r="O16" s="40"/>
      <c r="P16" s="40"/>
      <c r="Q16" s="40"/>
      <c r="R16" s="40"/>
      <c r="S16" s="40">
        <v>52343.407588234928</v>
      </c>
      <c r="T16" s="111">
        <f t="shared" si="3"/>
        <v>87917897.503652275</v>
      </c>
      <c r="U16" s="113">
        <f t="shared" si="4"/>
        <v>93103099.943652272</v>
      </c>
    </row>
    <row r="17" spans="1:21" ht="23.45" customHeight="1" x14ac:dyDescent="0.5">
      <c r="A17" s="504" t="s">
        <v>185</v>
      </c>
      <c r="B17" s="495">
        <v>300300021</v>
      </c>
      <c r="C17" s="40">
        <v>2149762.19</v>
      </c>
      <c r="D17" s="40">
        <v>1195289.5299999996</v>
      </c>
      <c r="E17" s="40">
        <v>1529930.28</v>
      </c>
      <c r="F17" s="40">
        <v>458280</v>
      </c>
      <c r="G17" s="40"/>
      <c r="H17" s="40"/>
      <c r="I17" s="40"/>
      <c r="J17" s="40"/>
      <c r="K17" s="111">
        <f t="shared" si="2"/>
        <v>5333262</v>
      </c>
      <c r="L17" s="112"/>
      <c r="M17" s="40">
        <v>5482608.0815507555</v>
      </c>
      <c r="N17" s="40"/>
      <c r="O17" s="40"/>
      <c r="P17" s="40"/>
      <c r="Q17" s="40"/>
      <c r="R17" s="40"/>
      <c r="S17" s="40">
        <v>9446.1580770051496</v>
      </c>
      <c r="T17" s="111">
        <f t="shared" si="3"/>
        <v>5492054.2396277608</v>
      </c>
      <c r="U17" s="113">
        <f t="shared" si="4"/>
        <v>10825316.23962776</v>
      </c>
    </row>
    <row r="18" spans="1:21" ht="23.45" customHeight="1" x14ac:dyDescent="0.5">
      <c r="A18" s="504" t="s">
        <v>186</v>
      </c>
      <c r="B18" s="495">
        <v>300300022</v>
      </c>
      <c r="C18" s="40">
        <v>2690656.7600000002</v>
      </c>
      <c r="D18" s="40">
        <v>2083573.3900000001</v>
      </c>
      <c r="E18" s="40">
        <v>1793424.04</v>
      </c>
      <c r="F18" s="40">
        <v>414781</v>
      </c>
      <c r="G18" s="40">
        <v>10120</v>
      </c>
      <c r="H18" s="40"/>
      <c r="I18" s="40"/>
      <c r="J18" s="40"/>
      <c r="K18" s="111">
        <f t="shared" si="2"/>
        <v>6992555.1900000004</v>
      </c>
      <c r="L18" s="112"/>
      <c r="M18" s="40">
        <v>6506681.5493656769</v>
      </c>
      <c r="N18" s="40"/>
      <c r="O18" s="40"/>
      <c r="P18" s="40"/>
      <c r="Q18" s="40"/>
      <c r="R18" s="40"/>
      <c r="S18" s="40">
        <v>13483.369503957923</v>
      </c>
      <c r="T18" s="111">
        <f t="shared" si="3"/>
        <v>6520164.9188696351</v>
      </c>
      <c r="U18" s="113">
        <f t="shared" si="4"/>
        <v>13512720.108869635</v>
      </c>
    </row>
    <row r="19" spans="1:21" ht="23.45" customHeight="1" x14ac:dyDescent="0.5">
      <c r="A19" s="504" t="s">
        <v>187</v>
      </c>
      <c r="B19" s="495">
        <v>300300023</v>
      </c>
      <c r="C19" s="40">
        <v>3469101.8700000006</v>
      </c>
      <c r="D19" s="40">
        <v>1839154.0599999996</v>
      </c>
      <c r="E19" s="40">
        <v>1801292.0999999999</v>
      </c>
      <c r="F19" s="40">
        <v>352458</v>
      </c>
      <c r="G19" s="40">
        <v>3040</v>
      </c>
      <c r="H19" s="40"/>
      <c r="I19" s="40"/>
      <c r="J19" s="40"/>
      <c r="K19" s="111">
        <f t="shared" si="2"/>
        <v>7465046.0299999993</v>
      </c>
      <c r="L19" s="112"/>
      <c r="M19" s="40">
        <v>4409756.2014179323</v>
      </c>
      <c r="N19" s="40"/>
      <c r="O19" s="40"/>
      <c r="P19" s="40"/>
      <c r="Q19" s="40"/>
      <c r="R19" s="40"/>
      <c r="S19" s="40">
        <v>7858.1857222653462</v>
      </c>
      <c r="T19" s="111">
        <f t="shared" si="3"/>
        <v>4417614.3871401977</v>
      </c>
      <c r="U19" s="113">
        <f t="shared" si="4"/>
        <v>11882660.417140197</v>
      </c>
    </row>
    <row r="20" spans="1:21" ht="23.45" customHeight="1" x14ac:dyDescent="0.5">
      <c r="A20" s="504" t="s">
        <v>188</v>
      </c>
      <c r="B20" s="495">
        <v>300300024</v>
      </c>
      <c r="C20" s="40">
        <v>1318630.8500000001</v>
      </c>
      <c r="D20" s="40">
        <v>976774.83000000019</v>
      </c>
      <c r="E20" s="40">
        <v>633254.33000000007</v>
      </c>
      <c r="F20" s="40">
        <v>85490</v>
      </c>
      <c r="G20" s="40">
        <v>8804</v>
      </c>
      <c r="H20" s="40"/>
      <c r="I20" s="40"/>
      <c r="J20" s="40"/>
      <c r="K20" s="111">
        <f t="shared" si="2"/>
        <v>3022954.0100000002</v>
      </c>
      <c r="L20" s="112"/>
      <c r="M20" s="40">
        <v>3053228.7509935596</v>
      </c>
      <c r="N20" s="40"/>
      <c r="O20" s="40"/>
      <c r="P20" s="40"/>
      <c r="Q20" s="40"/>
      <c r="R20" s="40"/>
      <c r="S20" s="40">
        <v>9236.143110079458</v>
      </c>
      <c r="T20" s="111">
        <f t="shared" si="3"/>
        <v>3062464.8941036388</v>
      </c>
      <c r="U20" s="113">
        <f t="shared" si="4"/>
        <v>6085418.9041036386</v>
      </c>
    </row>
    <row r="21" spans="1:21" ht="23.45" customHeight="1" x14ac:dyDescent="0.5">
      <c r="A21" s="504" t="s">
        <v>189</v>
      </c>
      <c r="B21" s="495">
        <v>300300025</v>
      </c>
      <c r="C21" s="40">
        <v>3186137.07</v>
      </c>
      <c r="D21" s="40">
        <v>1754956.4099999997</v>
      </c>
      <c r="E21" s="40">
        <v>1943552.5699999998</v>
      </c>
      <c r="F21" s="40">
        <v>218344</v>
      </c>
      <c r="G21" s="40">
        <v>14890</v>
      </c>
      <c r="H21" s="40"/>
      <c r="I21" s="40"/>
      <c r="J21" s="40"/>
      <c r="K21" s="111">
        <f t="shared" si="2"/>
        <v>7117880.0499999989</v>
      </c>
      <c r="L21" s="112"/>
      <c r="M21" s="40">
        <v>5709479.4057325339</v>
      </c>
      <c r="N21" s="40"/>
      <c r="O21" s="40"/>
      <c r="P21" s="40"/>
      <c r="Q21" s="40"/>
      <c r="R21" s="40"/>
      <c r="S21" s="40">
        <v>9640.150514392788</v>
      </c>
      <c r="T21" s="111">
        <f t="shared" si="3"/>
        <v>5719119.556246927</v>
      </c>
      <c r="U21" s="113">
        <f t="shared" si="4"/>
        <v>12836999.606246926</v>
      </c>
    </row>
    <row r="22" spans="1:21" ht="23.45" customHeight="1" x14ac:dyDescent="0.5">
      <c r="A22" s="504" t="s">
        <v>190</v>
      </c>
      <c r="B22" s="495">
        <v>300300026</v>
      </c>
      <c r="C22" s="40">
        <v>1435167</v>
      </c>
      <c r="D22" s="40">
        <v>1774317.33</v>
      </c>
      <c r="E22" s="40">
        <v>1766819.3299999998</v>
      </c>
      <c r="F22" s="40">
        <v>62700</v>
      </c>
      <c r="G22" s="40">
        <v>9598</v>
      </c>
      <c r="H22" s="40"/>
      <c r="I22" s="40"/>
      <c r="J22" s="40"/>
      <c r="K22" s="111">
        <f t="shared" si="2"/>
        <v>5048601.66</v>
      </c>
      <c r="L22" s="112"/>
      <c r="M22" s="40">
        <v>3282991.5051420373</v>
      </c>
      <c r="N22" s="40"/>
      <c r="O22" s="40"/>
      <c r="P22" s="40"/>
      <c r="Q22" s="40"/>
      <c r="R22" s="40"/>
      <c r="S22" s="40">
        <v>13871.184980505177</v>
      </c>
      <c r="T22" s="111">
        <f t="shared" si="3"/>
        <v>3296862.6901225424</v>
      </c>
      <c r="U22" s="113">
        <f t="shared" si="4"/>
        <v>8345464.3501225431</v>
      </c>
    </row>
    <row r="23" spans="1:21" ht="23.45" customHeight="1" x14ac:dyDescent="0.5">
      <c r="A23" s="504" t="s">
        <v>191</v>
      </c>
      <c r="B23" s="495">
        <v>300300027</v>
      </c>
      <c r="C23" s="40">
        <v>2430386.2400000002</v>
      </c>
      <c r="D23" s="40">
        <v>1383870.06</v>
      </c>
      <c r="E23" s="40">
        <v>4644089.22</v>
      </c>
      <c r="F23" s="40">
        <v>123058</v>
      </c>
      <c r="G23" s="40">
        <v>5600</v>
      </c>
      <c r="H23" s="40"/>
      <c r="I23" s="40"/>
      <c r="J23" s="40"/>
      <c r="K23" s="111">
        <f t="shared" si="2"/>
        <v>8587003.5199999996</v>
      </c>
      <c r="L23" s="112"/>
      <c r="M23" s="40">
        <v>3760038.4455132792</v>
      </c>
      <c r="N23" s="40"/>
      <c r="O23" s="40"/>
      <c r="P23" s="40"/>
      <c r="Q23" s="40"/>
      <c r="R23" s="40"/>
      <c r="S23" s="40">
        <v>12219.520139767737</v>
      </c>
      <c r="T23" s="111">
        <f t="shared" si="3"/>
        <v>3772257.965653047</v>
      </c>
      <c r="U23" s="113">
        <f t="shared" si="4"/>
        <v>12359261.485653047</v>
      </c>
    </row>
    <row r="24" spans="1:21" ht="23.45" customHeight="1" x14ac:dyDescent="0.5">
      <c r="A24" s="504" t="s">
        <v>192</v>
      </c>
      <c r="B24" s="495">
        <v>300300028</v>
      </c>
      <c r="C24" s="40">
        <v>2023880.0899999999</v>
      </c>
      <c r="D24" s="40">
        <v>1724619.46</v>
      </c>
      <c r="E24" s="40">
        <v>3434764.8099999996</v>
      </c>
      <c r="F24" s="40">
        <v>319178</v>
      </c>
      <c r="G24" s="40">
        <v>14503</v>
      </c>
      <c r="H24" s="40"/>
      <c r="I24" s="40"/>
      <c r="J24" s="40"/>
      <c r="K24" s="111">
        <f t="shared" si="2"/>
        <v>7516945.3599999994</v>
      </c>
      <c r="L24" s="112"/>
      <c r="M24" s="40">
        <v>3897611.3826473122</v>
      </c>
      <c r="N24" s="40"/>
      <c r="O24" s="40"/>
      <c r="P24" s="40"/>
      <c r="Q24" s="40"/>
      <c r="R24" s="40"/>
      <c r="S24" s="40">
        <v>14949.1020880047</v>
      </c>
      <c r="T24" s="111">
        <f t="shared" si="3"/>
        <v>3912560.4847353171</v>
      </c>
      <c r="U24" s="113">
        <f t="shared" si="4"/>
        <v>11429505.844735317</v>
      </c>
    </row>
    <row r="25" spans="1:21" ht="23.45" customHeight="1" x14ac:dyDescent="0.5">
      <c r="A25" s="504" t="s">
        <v>193</v>
      </c>
      <c r="B25" s="495">
        <v>300300029</v>
      </c>
      <c r="C25" s="40">
        <v>2767953.3200000003</v>
      </c>
      <c r="D25" s="40">
        <v>1521703.8799999997</v>
      </c>
      <c r="E25" s="40">
        <v>1832532.26</v>
      </c>
      <c r="F25" s="40">
        <v>278201</v>
      </c>
      <c r="G25" s="40">
        <v>0</v>
      </c>
      <c r="H25" s="40"/>
      <c r="I25" s="40"/>
      <c r="J25" s="40"/>
      <c r="K25" s="111">
        <f t="shared" si="2"/>
        <v>6400390.46</v>
      </c>
      <c r="L25" s="112"/>
      <c r="M25" s="40">
        <v>5444089.377698171</v>
      </c>
      <c r="N25" s="40"/>
      <c r="O25" s="40"/>
      <c r="P25" s="40"/>
      <c r="Q25" s="40"/>
      <c r="R25" s="40"/>
      <c r="S25" s="40">
        <v>9951.6084710943105</v>
      </c>
      <c r="T25" s="111">
        <f t="shared" si="3"/>
        <v>5454040.9861692656</v>
      </c>
      <c r="U25" s="113">
        <f t="shared" si="4"/>
        <v>11854431.446169265</v>
      </c>
    </row>
    <row r="26" spans="1:21" ht="23.45" customHeight="1" x14ac:dyDescent="0.5">
      <c r="A26" s="504" t="s">
        <v>194</v>
      </c>
      <c r="B26" s="495">
        <v>300300030</v>
      </c>
      <c r="C26" s="40">
        <v>3924899.26</v>
      </c>
      <c r="D26" s="40">
        <v>1834970.9200000006</v>
      </c>
      <c r="E26" s="40">
        <v>2426346.58</v>
      </c>
      <c r="F26" s="40">
        <v>483485</v>
      </c>
      <c r="G26" s="40">
        <v>25956</v>
      </c>
      <c r="H26" s="40"/>
      <c r="I26" s="40"/>
      <c r="J26" s="40"/>
      <c r="K26" s="111">
        <f t="shared" si="2"/>
        <v>8695657.7600000016</v>
      </c>
      <c r="L26" s="112"/>
      <c r="M26" s="40">
        <v>5186783.8158548959</v>
      </c>
      <c r="N26" s="40"/>
      <c r="O26" s="40"/>
      <c r="P26" s="40"/>
      <c r="Q26" s="40"/>
      <c r="R26" s="40"/>
      <c r="S26" s="40">
        <v>7772.7297123391972</v>
      </c>
      <c r="T26" s="111">
        <f t="shared" si="3"/>
        <v>5194556.545567235</v>
      </c>
      <c r="U26" s="113">
        <f t="shared" si="4"/>
        <v>13890214.305567237</v>
      </c>
    </row>
    <row r="27" spans="1:21" ht="23.45" customHeight="1" x14ac:dyDescent="0.5">
      <c r="A27" s="504" t="s">
        <v>195</v>
      </c>
      <c r="B27" s="495">
        <v>300300031</v>
      </c>
      <c r="C27" s="40">
        <v>2611795.67</v>
      </c>
      <c r="D27" s="40">
        <v>1449421.85</v>
      </c>
      <c r="E27" s="40">
        <v>1903426.99</v>
      </c>
      <c r="F27" s="40">
        <v>201441</v>
      </c>
      <c r="G27" s="40">
        <v>220336</v>
      </c>
      <c r="H27" s="40"/>
      <c r="I27" s="40"/>
      <c r="J27" s="40"/>
      <c r="K27" s="111">
        <f t="shared" si="2"/>
        <v>6386421.5099999998</v>
      </c>
      <c r="L27" s="112"/>
      <c r="M27" s="40">
        <v>5111172.7209999468</v>
      </c>
      <c r="N27" s="40"/>
      <c r="O27" s="40"/>
      <c r="P27" s="40"/>
      <c r="Q27" s="40"/>
      <c r="R27" s="40"/>
      <c r="S27" s="40">
        <v>9495.2814033061968</v>
      </c>
      <c r="T27" s="111">
        <f t="shared" si="3"/>
        <v>5120668.0024032528</v>
      </c>
      <c r="U27" s="113">
        <f t="shared" si="4"/>
        <v>11507089.512403253</v>
      </c>
    </row>
    <row r="28" spans="1:21" ht="23.45" customHeight="1" x14ac:dyDescent="0.5">
      <c r="A28" s="504" t="s">
        <v>196</v>
      </c>
      <c r="B28" s="495">
        <v>300300032</v>
      </c>
      <c r="C28" s="40">
        <v>1769992</v>
      </c>
      <c r="D28" s="40">
        <v>1127321.6000000001</v>
      </c>
      <c r="E28" s="40">
        <v>1122433.94</v>
      </c>
      <c r="F28" s="40">
        <v>281822</v>
      </c>
      <c r="G28" s="40"/>
      <c r="H28" s="40"/>
      <c r="I28" s="40"/>
      <c r="J28" s="40"/>
      <c r="K28" s="111">
        <f t="shared" si="2"/>
        <v>4301569.54</v>
      </c>
      <c r="L28" s="112"/>
      <c r="M28" s="40">
        <v>4412671.3504006211</v>
      </c>
      <c r="N28" s="40"/>
      <c r="O28" s="40"/>
      <c r="P28" s="40"/>
      <c r="Q28" s="40"/>
      <c r="R28" s="40"/>
      <c r="S28" s="40">
        <v>10663.442383488784</v>
      </c>
      <c r="T28" s="111">
        <f t="shared" si="3"/>
        <v>4423334.7927841097</v>
      </c>
      <c r="U28" s="113">
        <f t="shared" si="4"/>
        <v>8724904.3327841088</v>
      </c>
    </row>
    <row r="29" spans="1:21" ht="23.45" customHeight="1" x14ac:dyDescent="0.5">
      <c r="A29" s="504" t="s">
        <v>197</v>
      </c>
      <c r="B29" s="495">
        <v>300300033</v>
      </c>
      <c r="C29" s="40">
        <v>1830589.6400000001</v>
      </c>
      <c r="D29" s="40">
        <v>683399.24</v>
      </c>
      <c r="E29" s="40">
        <v>904659.26</v>
      </c>
      <c r="F29" s="40">
        <v>174351</v>
      </c>
      <c r="G29" s="40"/>
      <c r="H29" s="40"/>
      <c r="I29" s="40"/>
      <c r="J29" s="40"/>
      <c r="K29" s="111">
        <f t="shared" si="2"/>
        <v>3592999.1399999997</v>
      </c>
      <c r="L29" s="112"/>
      <c r="M29" s="40">
        <v>2727230.2217599251</v>
      </c>
      <c r="N29" s="40"/>
      <c r="O29" s="40"/>
      <c r="P29" s="40"/>
      <c r="Q29" s="40"/>
      <c r="R29" s="40"/>
      <c r="S29" s="40">
        <v>8364.1896741735618</v>
      </c>
      <c r="T29" s="111">
        <f t="shared" si="3"/>
        <v>2735594.4114340986</v>
      </c>
      <c r="U29" s="113">
        <f t="shared" si="4"/>
        <v>6328593.5514340978</v>
      </c>
    </row>
    <row r="30" spans="1:21" ht="23.45" customHeight="1" x14ac:dyDescent="0.5">
      <c r="A30" s="504" t="s">
        <v>198</v>
      </c>
      <c r="B30" s="495">
        <v>300300034</v>
      </c>
      <c r="C30" s="40">
        <v>2178751</v>
      </c>
      <c r="D30" s="40">
        <v>1074148.6200000001</v>
      </c>
      <c r="E30" s="40">
        <v>1587006.49</v>
      </c>
      <c r="F30" s="40">
        <v>283086</v>
      </c>
      <c r="G30" s="40">
        <v>250</v>
      </c>
      <c r="H30" s="40"/>
      <c r="I30" s="40"/>
      <c r="J30" s="40"/>
      <c r="K30" s="111">
        <f t="shared" si="2"/>
        <v>5123242.1100000003</v>
      </c>
      <c r="L30" s="112"/>
      <c r="M30" s="40">
        <v>3761726.9509471511</v>
      </c>
      <c r="N30" s="40"/>
      <c r="O30" s="40"/>
      <c r="P30" s="40"/>
      <c r="Q30" s="40"/>
      <c r="R30" s="40"/>
      <c r="S30" s="40">
        <v>8264.2389392799469</v>
      </c>
      <c r="T30" s="111">
        <f t="shared" si="3"/>
        <v>3769991.1898864312</v>
      </c>
      <c r="U30" s="113">
        <f t="shared" si="4"/>
        <v>8893233.2998864315</v>
      </c>
    </row>
    <row r="31" spans="1:21" ht="23.45" customHeight="1" x14ac:dyDescent="0.5">
      <c r="A31" s="504" t="s">
        <v>199</v>
      </c>
      <c r="B31" s="495">
        <v>300300035</v>
      </c>
      <c r="C31" s="40">
        <v>1915158.01</v>
      </c>
      <c r="D31" s="40">
        <v>1517487.5</v>
      </c>
      <c r="E31" s="40">
        <v>1515789.8499999999</v>
      </c>
      <c r="F31" s="40">
        <v>202422</v>
      </c>
      <c r="G31" s="40">
        <v>89120</v>
      </c>
      <c r="H31" s="40"/>
      <c r="I31" s="40"/>
      <c r="J31" s="40"/>
      <c r="K31" s="111">
        <f t="shared" si="2"/>
        <v>5239977.3599999994</v>
      </c>
      <c r="L31" s="112"/>
      <c r="M31" s="40">
        <v>4075553.3219441073</v>
      </c>
      <c r="N31" s="40"/>
      <c r="O31" s="40"/>
      <c r="P31" s="40"/>
      <c r="Q31" s="40"/>
      <c r="R31" s="40"/>
      <c r="S31" s="40">
        <v>16935.531568867787</v>
      </c>
      <c r="T31" s="111">
        <f t="shared" si="3"/>
        <v>4092488.8535129749</v>
      </c>
      <c r="U31" s="113">
        <f t="shared" si="4"/>
        <v>9332466.2135129739</v>
      </c>
    </row>
    <row r="32" spans="1:21" ht="23.45" customHeight="1" x14ac:dyDescent="0.5">
      <c r="A32" s="504" t="s">
        <v>200</v>
      </c>
      <c r="B32" s="495">
        <v>300300036</v>
      </c>
      <c r="C32" s="40">
        <v>1577955</v>
      </c>
      <c r="D32" s="40">
        <v>1821112.7600000002</v>
      </c>
      <c r="E32" s="40">
        <v>1806330.1299999997</v>
      </c>
      <c r="F32" s="40">
        <v>231526.8</v>
      </c>
      <c r="G32" s="40">
        <v>7130</v>
      </c>
      <c r="H32" s="40"/>
      <c r="I32" s="40"/>
      <c r="J32" s="40"/>
      <c r="K32" s="111">
        <f t="shared" si="2"/>
        <v>5444054.6899999995</v>
      </c>
      <c r="L32" s="112"/>
      <c r="M32" s="40">
        <v>4189699.5741187762</v>
      </c>
      <c r="N32" s="40"/>
      <c r="O32" s="40"/>
      <c r="P32" s="40"/>
      <c r="Q32" s="40"/>
      <c r="R32" s="40"/>
      <c r="S32" s="40">
        <v>12303.228015324497</v>
      </c>
      <c r="T32" s="111">
        <f t="shared" si="3"/>
        <v>4202002.8021341003</v>
      </c>
      <c r="U32" s="113">
        <f t="shared" si="4"/>
        <v>9646057.4921340998</v>
      </c>
    </row>
    <row r="33" spans="1:21" ht="23.45" customHeight="1" x14ac:dyDescent="0.5">
      <c r="A33" s="504" t="s">
        <v>201</v>
      </c>
      <c r="B33" s="495">
        <v>300300037</v>
      </c>
      <c r="C33" s="40">
        <v>2324246.5</v>
      </c>
      <c r="D33" s="40">
        <v>919568.61999999965</v>
      </c>
      <c r="E33" s="40">
        <v>799514.54</v>
      </c>
      <c r="F33" s="40">
        <v>200976</v>
      </c>
      <c r="G33" s="40">
        <v>31793</v>
      </c>
      <c r="H33" s="40"/>
      <c r="I33" s="40"/>
      <c r="J33" s="40"/>
      <c r="K33" s="111">
        <f t="shared" si="2"/>
        <v>4276098.66</v>
      </c>
      <c r="L33" s="112"/>
      <c r="M33" s="40">
        <v>3924871.1858832454</v>
      </c>
      <c r="N33" s="40"/>
      <c r="O33" s="40"/>
      <c r="P33" s="40"/>
      <c r="Q33" s="40"/>
      <c r="R33" s="40"/>
      <c r="S33" s="40">
        <v>17385.475103812751</v>
      </c>
      <c r="T33" s="111">
        <f t="shared" si="3"/>
        <v>3942256.6609870582</v>
      </c>
      <c r="U33" s="113">
        <f t="shared" si="4"/>
        <v>8218355.3209870588</v>
      </c>
    </row>
    <row r="34" spans="1:21" ht="23.45" customHeight="1" x14ac:dyDescent="0.5">
      <c r="A34" s="504" t="s">
        <v>202</v>
      </c>
      <c r="B34" s="495">
        <v>300300038</v>
      </c>
      <c r="C34" s="40">
        <v>5568070.25</v>
      </c>
      <c r="D34" s="40">
        <v>2795032.0799999996</v>
      </c>
      <c r="E34" s="40">
        <v>5888380.6700000009</v>
      </c>
      <c r="F34" s="40">
        <v>868521</v>
      </c>
      <c r="G34" s="40">
        <v>28088</v>
      </c>
      <c r="H34" s="40"/>
      <c r="I34" s="40"/>
      <c r="J34" s="40"/>
      <c r="K34" s="111">
        <f t="shared" si="2"/>
        <v>15148092</v>
      </c>
      <c r="L34" s="112"/>
      <c r="M34" s="40">
        <v>6367434.3759421129</v>
      </c>
      <c r="N34" s="40"/>
      <c r="O34" s="40"/>
      <c r="P34" s="40"/>
      <c r="Q34" s="40"/>
      <c r="R34" s="40"/>
      <c r="S34" s="40">
        <v>13002.255298436919</v>
      </c>
      <c r="T34" s="111">
        <f t="shared" si="3"/>
        <v>6380436.6312405495</v>
      </c>
      <c r="U34" s="113">
        <f t="shared" si="4"/>
        <v>21528528.63124055</v>
      </c>
    </row>
    <row r="35" spans="1:21" ht="23.45" customHeight="1" x14ac:dyDescent="0.5">
      <c r="A35" s="504" t="s">
        <v>203</v>
      </c>
      <c r="B35" s="495">
        <v>300300039</v>
      </c>
      <c r="C35" s="40">
        <v>2509295</v>
      </c>
      <c r="D35" s="40">
        <v>1126541.3</v>
      </c>
      <c r="E35" s="40">
        <v>2656207.2199999997</v>
      </c>
      <c r="F35" s="40">
        <v>527379.47</v>
      </c>
      <c r="G35" s="40">
        <v>13260</v>
      </c>
      <c r="H35" s="40"/>
      <c r="I35" s="40"/>
      <c r="J35" s="40"/>
      <c r="K35" s="111">
        <f t="shared" si="2"/>
        <v>6832682.9899999993</v>
      </c>
      <c r="L35" s="112"/>
      <c r="M35" s="40">
        <v>4551161.4284720737</v>
      </c>
      <c r="N35" s="40"/>
      <c r="O35" s="40"/>
      <c r="P35" s="40"/>
      <c r="Q35" s="40"/>
      <c r="R35" s="40"/>
      <c r="S35" s="40">
        <v>26851.082478317316</v>
      </c>
      <c r="T35" s="111">
        <f t="shared" si="3"/>
        <v>4578012.5109503912</v>
      </c>
      <c r="U35" s="113">
        <f t="shared" si="4"/>
        <v>11410695.50095039</v>
      </c>
    </row>
    <row r="36" spans="1:21" ht="23.45" customHeight="1" x14ac:dyDescent="0.5">
      <c r="A36" s="504" t="s">
        <v>204</v>
      </c>
      <c r="B36" s="495">
        <v>300300040</v>
      </c>
      <c r="C36" s="40">
        <v>2564733.0500000003</v>
      </c>
      <c r="D36" s="40">
        <v>1278710.43</v>
      </c>
      <c r="E36" s="40">
        <v>3164482.4299999997</v>
      </c>
      <c r="F36" s="40">
        <v>451389.7</v>
      </c>
      <c r="G36" s="40">
        <v>44115</v>
      </c>
      <c r="H36" s="40"/>
      <c r="I36" s="40"/>
      <c r="J36" s="40"/>
      <c r="K36" s="111">
        <f t="shared" si="2"/>
        <v>7503430.6100000003</v>
      </c>
      <c r="L36" s="112"/>
      <c r="M36" s="40">
        <v>6332419.6856209524</v>
      </c>
      <c r="N36" s="40"/>
      <c r="O36" s="40"/>
      <c r="P36" s="40"/>
      <c r="Q36" s="40"/>
      <c r="R36" s="40"/>
      <c r="S36" s="40">
        <v>8043.5100247387381</v>
      </c>
      <c r="T36" s="111">
        <f t="shared" si="3"/>
        <v>6340463.1956456909</v>
      </c>
      <c r="U36" s="113">
        <f t="shared" si="4"/>
        <v>13843893.805645691</v>
      </c>
    </row>
    <row r="37" spans="1:21" ht="23.45" customHeight="1" x14ac:dyDescent="0.5">
      <c r="A37" s="504" t="s">
        <v>205</v>
      </c>
      <c r="B37" s="495">
        <v>300300041</v>
      </c>
      <c r="C37" s="40">
        <v>2726124</v>
      </c>
      <c r="D37" s="40">
        <v>1358817.69</v>
      </c>
      <c r="E37" s="40">
        <v>2385794.5100000002</v>
      </c>
      <c r="F37" s="40">
        <v>499507</v>
      </c>
      <c r="G37" s="40">
        <v>50039</v>
      </c>
      <c r="H37" s="40"/>
      <c r="I37" s="40"/>
      <c r="J37" s="40"/>
      <c r="K37" s="111">
        <f t="shared" si="2"/>
        <v>7020282.2000000002</v>
      </c>
      <c r="L37" s="112"/>
      <c r="M37" s="40">
        <v>5079829.6438899683</v>
      </c>
      <c r="N37" s="40"/>
      <c r="O37" s="40"/>
      <c r="P37" s="40"/>
      <c r="Q37" s="40"/>
      <c r="R37" s="40"/>
      <c r="S37" s="40">
        <v>8366.505585504483</v>
      </c>
      <c r="T37" s="111">
        <f t="shared" si="3"/>
        <v>5088196.149475473</v>
      </c>
      <c r="U37" s="113">
        <f t="shared" si="4"/>
        <v>12108478.349475473</v>
      </c>
    </row>
    <row r="38" spans="1:21" ht="23.45" customHeight="1" x14ac:dyDescent="0.5">
      <c r="A38" s="504" t="s">
        <v>206</v>
      </c>
      <c r="B38" s="495">
        <v>300300042</v>
      </c>
      <c r="C38" s="40">
        <v>4893375.05</v>
      </c>
      <c r="D38" s="40">
        <v>3794851.0999999996</v>
      </c>
      <c r="E38" s="40">
        <v>4334930.12</v>
      </c>
      <c r="F38" s="40">
        <v>703448.3</v>
      </c>
      <c r="G38" s="40"/>
      <c r="H38" s="40"/>
      <c r="I38" s="40"/>
      <c r="J38" s="40"/>
      <c r="K38" s="111">
        <f t="shared" si="2"/>
        <v>13726604.57</v>
      </c>
      <c r="L38" s="112"/>
      <c r="M38" s="40">
        <v>10230540.223718954</v>
      </c>
      <c r="N38" s="40"/>
      <c r="O38" s="40"/>
      <c r="P38" s="40"/>
      <c r="Q38" s="40"/>
      <c r="R38" s="40"/>
      <c r="S38" s="40">
        <v>6518.0412846196359</v>
      </c>
      <c r="T38" s="111">
        <f t="shared" si="3"/>
        <v>10237058.265003573</v>
      </c>
      <c r="U38" s="113">
        <f t="shared" si="4"/>
        <v>23963662.835003573</v>
      </c>
    </row>
    <row r="39" spans="1:21" ht="23.45" customHeight="1" x14ac:dyDescent="0.5">
      <c r="A39" s="504" t="s">
        <v>207</v>
      </c>
      <c r="B39" s="495">
        <v>300300043</v>
      </c>
      <c r="C39" s="40">
        <v>1964264.13</v>
      </c>
      <c r="D39" s="40">
        <v>1408589.14</v>
      </c>
      <c r="E39" s="40">
        <v>1751431.47</v>
      </c>
      <c r="F39" s="40">
        <v>244471.77000000002</v>
      </c>
      <c r="G39" s="40">
        <v>20222.66</v>
      </c>
      <c r="H39" s="40"/>
      <c r="I39" s="40"/>
      <c r="J39" s="40"/>
      <c r="K39" s="111">
        <f t="shared" si="2"/>
        <v>5388979.1699999999</v>
      </c>
      <c r="L39" s="112"/>
      <c r="M39" s="40">
        <v>3288437.5863116495</v>
      </c>
      <c r="N39" s="40"/>
      <c r="O39" s="40"/>
      <c r="P39" s="40"/>
      <c r="Q39" s="40"/>
      <c r="R39" s="40"/>
      <c r="S39" s="40">
        <v>11218.038644594126</v>
      </c>
      <c r="T39" s="111">
        <f t="shared" si="3"/>
        <v>3299655.6249562437</v>
      </c>
      <c r="U39" s="113">
        <f t="shared" si="4"/>
        <v>8688634.7949562445</v>
      </c>
    </row>
    <row r="40" spans="1:21" ht="23.45" customHeight="1" x14ac:dyDescent="0.5">
      <c r="A40" s="504" t="s">
        <v>208</v>
      </c>
      <c r="B40" s="495">
        <v>300300044</v>
      </c>
      <c r="C40" s="40">
        <v>2006195.31</v>
      </c>
      <c r="D40" s="40">
        <v>1532594.45</v>
      </c>
      <c r="E40" s="40">
        <v>2221774</v>
      </c>
      <c r="F40" s="40">
        <v>401192</v>
      </c>
      <c r="G40" s="40">
        <v>26968</v>
      </c>
      <c r="H40" s="40"/>
      <c r="I40" s="40"/>
      <c r="J40" s="40"/>
      <c r="K40" s="111">
        <f t="shared" ref="K40:K71" si="5">SUM(C40:J40)</f>
        <v>6188723.7599999998</v>
      </c>
      <c r="L40" s="112"/>
      <c r="M40" s="40">
        <v>3927586.29899213</v>
      </c>
      <c r="N40" s="40"/>
      <c r="O40" s="40"/>
      <c r="P40" s="40"/>
      <c r="Q40" s="40"/>
      <c r="R40" s="40"/>
      <c r="S40" s="40">
        <v>32664.918464221304</v>
      </c>
      <c r="T40" s="111">
        <f t="shared" si="3"/>
        <v>3960251.2174563515</v>
      </c>
      <c r="U40" s="113">
        <f t="shared" si="4"/>
        <v>10148974.977456352</v>
      </c>
    </row>
    <row r="41" spans="1:21" ht="23.45" customHeight="1" x14ac:dyDescent="0.5">
      <c r="A41" s="504" t="s">
        <v>209</v>
      </c>
      <c r="B41" s="495">
        <v>300300045</v>
      </c>
      <c r="C41" s="40">
        <v>1856529.89</v>
      </c>
      <c r="D41" s="40">
        <v>834752.4</v>
      </c>
      <c r="E41" s="40">
        <v>1115152.9500000002</v>
      </c>
      <c r="F41" s="40">
        <v>226215</v>
      </c>
      <c r="G41" s="40">
        <v>28658.45</v>
      </c>
      <c r="H41" s="40"/>
      <c r="I41" s="40"/>
      <c r="J41" s="40"/>
      <c r="K41" s="111">
        <f t="shared" si="5"/>
        <v>4061308.6900000004</v>
      </c>
      <c r="L41" s="112"/>
      <c r="M41" s="40">
        <v>3622367.7918666624</v>
      </c>
      <c r="N41" s="40"/>
      <c r="O41" s="40"/>
      <c r="P41" s="40"/>
      <c r="Q41" s="40"/>
      <c r="R41" s="40"/>
      <c r="S41" s="40">
        <v>16936.058644366454</v>
      </c>
      <c r="T41" s="111">
        <f t="shared" si="3"/>
        <v>3639303.8505110289</v>
      </c>
      <c r="U41" s="113">
        <f t="shared" si="4"/>
        <v>7700612.5405110288</v>
      </c>
    </row>
    <row r="42" spans="1:21" ht="23.45" customHeight="1" x14ac:dyDescent="0.5">
      <c r="A42" s="504" t="s">
        <v>210</v>
      </c>
      <c r="B42" s="495">
        <v>300300046</v>
      </c>
      <c r="C42" s="40">
        <v>1206341.99</v>
      </c>
      <c r="D42" s="40">
        <v>874436.79000000015</v>
      </c>
      <c r="E42" s="40">
        <v>708687.27000000014</v>
      </c>
      <c r="F42" s="40">
        <v>125828</v>
      </c>
      <c r="G42" s="40">
        <v>36640.86</v>
      </c>
      <c r="H42" s="40"/>
      <c r="I42" s="40"/>
      <c r="J42" s="40"/>
      <c r="K42" s="111">
        <f t="shared" si="5"/>
        <v>2951934.91</v>
      </c>
      <c r="L42" s="112"/>
      <c r="M42" s="40">
        <v>4811523.4205494625</v>
      </c>
      <c r="N42" s="40"/>
      <c r="O42" s="40"/>
      <c r="P42" s="40"/>
      <c r="Q42" s="40"/>
      <c r="R42" s="40"/>
      <c r="S42" s="40">
        <v>9636.8397747706422</v>
      </c>
      <c r="T42" s="111">
        <f t="shared" si="3"/>
        <v>4821160.2603242332</v>
      </c>
      <c r="U42" s="113">
        <f t="shared" si="4"/>
        <v>7773095.1703242334</v>
      </c>
    </row>
    <row r="43" spans="1:21" ht="23.45" customHeight="1" x14ac:dyDescent="0.5">
      <c r="A43" s="504" t="s">
        <v>211</v>
      </c>
      <c r="B43" s="495">
        <v>300300047</v>
      </c>
      <c r="C43" s="40">
        <v>7274741.7299999995</v>
      </c>
      <c r="D43" s="40">
        <v>4874796.99</v>
      </c>
      <c r="E43" s="40">
        <v>5256387.6800000006</v>
      </c>
      <c r="F43" s="40">
        <v>801900</v>
      </c>
      <c r="G43" s="40">
        <v>67227</v>
      </c>
      <c r="H43" s="40"/>
      <c r="I43" s="40"/>
      <c r="J43" s="40"/>
      <c r="K43" s="111">
        <f t="shared" si="5"/>
        <v>18275053.399999999</v>
      </c>
      <c r="L43" s="112"/>
      <c r="M43" s="40">
        <v>12448472.16565764</v>
      </c>
      <c r="N43" s="40"/>
      <c r="O43" s="40"/>
      <c r="P43" s="40"/>
      <c r="Q43" s="40"/>
      <c r="R43" s="40"/>
      <c r="S43" s="40">
        <v>8045.2829335699616</v>
      </c>
      <c r="T43" s="111">
        <f t="shared" si="3"/>
        <v>12456517.44859121</v>
      </c>
      <c r="U43" s="113">
        <f t="shared" si="4"/>
        <v>30731570.848591208</v>
      </c>
    </row>
    <row r="44" spans="1:21" ht="23.45" customHeight="1" x14ac:dyDescent="0.5">
      <c r="A44" s="504" t="s">
        <v>212</v>
      </c>
      <c r="B44" s="495">
        <v>300300048</v>
      </c>
      <c r="C44" s="40">
        <v>2922937.68</v>
      </c>
      <c r="D44" s="40">
        <v>1823830.3399999996</v>
      </c>
      <c r="E44" s="40">
        <v>2126230.35</v>
      </c>
      <c r="F44" s="40">
        <v>631219.5</v>
      </c>
      <c r="G44" s="40"/>
      <c r="H44" s="40"/>
      <c r="I44" s="40"/>
      <c r="J44" s="40"/>
      <c r="K44" s="111">
        <f t="shared" si="5"/>
        <v>7504217.8699999992</v>
      </c>
      <c r="L44" s="112"/>
      <c r="M44" s="40">
        <v>5872474.4819414197</v>
      </c>
      <c r="N44" s="40"/>
      <c r="O44" s="40"/>
      <c r="P44" s="40"/>
      <c r="Q44" s="40"/>
      <c r="R44" s="40"/>
      <c r="S44" s="40">
        <v>10174.084045899395</v>
      </c>
      <c r="T44" s="111">
        <f t="shared" si="3"/>
        <v>5882648.5659873188</v>
      </c>
      <c r="U44" s="113">
        <f t="shared" si="4"/>
        <v>13386866.435987318</v>
      </c>
    </row>
    <row r="45" spans="1:21" ht="23.45" customHeight="1" x14ac:dyDescent="0.5">
      <c r="A45" s="504" t="s">
        <v>213</v>
      </c>
      <c r="B45" s="495">
        <v>300300049</v>
      </c>
      <c r="C45" s="40">
        <v>2154646</v>
      </c>
      <c r="D45" s="40">
        <v>737415.82</v>
      </c>
      <c r="E45" s="40">
        <v>896055.01</v>
      </c>
      <c r="F45" s="40">
        <v>284129</v>
      </c>
      <c r="G45" s="40">
        <v>42195</v>
      </c>
      <c r="H45" s="40"/>
      <c r="I45" s="40"/>
      <c r="J45" s="40"/>
      <c r="K45" s="111">
        <f t="shared" si="5"/>
        <v>4114440.83</v>
      </c>
      <c r="L45" s="112"/>
      <c r="M45" s="40">
        <v>3595607.6451490927</v>
      </c>
      <c r="N45" s="40"/>
      <c r="O45" s="40"/>
      <c r="P45" s="40"/>
      <c r="Q45" s="40"/>
      <c r="R45" s="40"/>
      <c r="S45" s="40">
        <v>13667.661457424951</v>
      </c>
      <c r="T45" s="111">
        <f t="shared" si="3"/>
        <v>3609275.3066065176</v>
      </c>
      <c r="U45" s="113">
        <f t="shared" si="4"/>
        <v>7723716.1366065182</v>
      </c>
    </row>
    <row r="46" spans="1:21" ht="23.45" customHeight="1" x14ac:dyDescent="0.5">
      <c r="A46" s="504" t="s">
        <v>214</v>
      </c>
      <c r="B46" s="495">
        <v>300300050</v>
      </c>
      <c r="C46" s="40">
        <v>1751099.97</v>
      </c>
      <c r="D46" s="40">
        <v>1530648.6099999999</v>
      </c>
      <c r="E46" s="40">
        <v>1487986.3299999998</v>
      </c>
      <c r="F46" s="40">
        <v>187005.56</v>
      </c>
      <c r="G46" s="40"/>
      <c r="H46" s="40"/>
      <c r="I46" s="40"/>
      <c r="J46" s="40"/>
      <c r="K46" s="111">
        <f t="shared" si="5"/>
        <v>4956740.47</v>
      </c>
      <c r="L46" s="112"/>
      <c r="M46" s="40">
        <v>3337469.447722917</v>
      </c>
      <c r="N46" s="40"/>
      <c r="O46" s="40"/>
      <c r="P46" s="40"/>
      <c r="Q46" s="40"/>
      <c r="R46" s="40"/>
      <c r="S46" s="40">
        <v>13220.665494225348</v>
      </c>
      <c r="T46" s="111">
        <f t="shared" si="3"/>
        <v>3350690.1132171424</v>
      </c>
      <c r="U46" s="113">
        <f t="shared" si="4"/>
        <v>8307430.5832171421</v>
      </c>
    </row>
    <row r="47" spans="1:21" ht="23.45" customHeight="1" x14ac:dyDescent="0.5">
      <c r="A47" s="504" t="s">
        <v>215</v>
      </c>
      <c r="B47" s="495">
        <v>300300051</v>
      </c>
      <c r="C47" s="40">
        <v>2332542.9699999997</v>
      </c>
      <c r="D47" s="40">
        <v>1758590.0100000002</v>
      </c>
      <c r="E47" s="40">
        <v>2009619.9</v>
      </c>
      <c r="F47" s="40">
        <v>402869</v>
      </c>
      <c r="G47" s="40">
        <v>37302</v>
      </c>
      <c r="H47" s="40"/>
      <c r="I47" s="40"/>
      <c r="J47" s="40"/>
      <c r="K47" s="111">
        <f t="shared" si="5"/>
        <v>6540923.8799999999</v>
      </c>
      <c r="L47" s="112"/>
      <c r="M47" s="40">
        <v>4458497.0466593243</v>
      </c>
      <c r="N47" s="40"/>
      <c r="O47" s="40"/>
      <c r="P47" s="40"/>
      <c r="Q47" s="40"/>
      <c r="R47" s="40"/>
      <c r="S47" s="40">
        <v>9105.1444814757488</v>
      </c>
      <c r="T47" s="111">
        <f t="shared" si="3"/>
        <v>4467602.1911407998</v>
      </c>
      <c r="U47" s="113">
        <f t="shared" si="4"/>
        <v>11008526.0711408</v>
      </c>
    </row>
    <row r="48" spans="1:21" ht="23.45" customHeight="1" x14ac:dyDescent="0.5">
      <c r="A48" s="504" t="s">
        <v>216</v>
      </c>
      <c r="B48" s="495">
        <v>300300052</v>
      </c>
      <c r="C48" s="40">
        <v>2154943</v>
      </c>
      <c r="D48" s="40">
        <v>738586.71</v>
      </c>
      <c r="E48" s="40">
        <v>1326115.18</v>
      </c>
      <c r="F48" s="40">
        <v>535442.80000000005</v>
      </c>
      <c r="G48" s="40"/>
      <c r="H48" s="40"/>
      <c r="I48" s="40"/>
      <c r="J48" s="40"/>
      <c r="K48" s="111">
        <f t="shared" si="5"/>
        <v>4755087.6899999995</v>
      </c>
      <c r="L48" s="112"/>
      <c r="M48" s="40">
        <v>5305260.2941865725</v>
      </c>
      <c r="N48" s="40"/>
      <c r="O48" s="40"/>
      <c r="P48" s="40"/>
      <c r="Q48" s="40"/>
      <c r="R48" s="40"/>
      <c r="S48" s="40">
        <v>7364.7167007604194</v>
      </c>
      <c r="T48" s="111">
        <f t="shared" si="3"/>
        <v>5312625.0108873332</v>
      </c>
      <c r="U48" s="113">
        <f t="shared" si="4"/>
        <v>10067712.700887334</v>
      </c>
    </row>
    <row r="49" spans="1:21" ht="23.45" customHeight="1" x14ac:dyDescent="0.5">
      <c r="A49" s="504" t="s">
        <v>217</v>
      </c>
      <c r="B49" s="495">
        <v>300300053</v>
      </c>
      <c r="C49" s="40">
        <v>3426404.15</v>
      </c>
      <c r="D49" s="40">
        <v>778211.65</v>
      </c>
      <c r="E49" s="40">
        <v>1994421.9999999998</v>
      </c>
      <c r="F49" s="40">
        <v>794342.6</v>
      </c>
      <c r="G49" s="40"/>
      <c r="H49" s="40"/>
      <c r="I49" s="40"/>
      <c r="J49" s="40"/>
      <c r="K49" s="111">
        <f t="shared" si="5"/>
        <v>6993380.3999999994</v>
      </c>
      <c r="L49" s="112"/>
      <c r="M49" s="40">
        <v>5155052.1240081843</v>
      </c>
      <c r="N49" s="40"/>
      <c r="O49" s="40"/>
      <c r="P49" s="40"/>
      <c r="Q49" s="40"/>
      <c r="R49" s="40"/>
      <c r="S49" s="40">
        <v>8088.5297576614157</v>
      </c>
      <c r="T49" s="111">
        <f t="shared" si="3"/>
        <v>5163140.653765846</v>
      </c>
      <c r="U49" s="113">
        <f t="shared" si="4"/>
        <v>12156521.053765845</v>
      </c>
    </row>
    <row r="50" spans="1:21" ht="23.45" customHeight="1" x14ac:dyDescent="0.5">
      <c r="A50" s="504" t="s">
        <v>218</v>
      </c>
      <c r="B50" s="495">
        <v>300300054</v>
      </c>
      <c r="C50" s="40">
        <v>2536869.71</v>
      </c>
      <c r="D50" s="40">
        <v>1377801.58</v>
      </c>
      <c r="E50" s="40">
        <v>1589995.5299999998</v>
      </c>
      <c r="F50" s="40">
        <v>465718.21</v>
      </c>
      <c r="G50" s="40"/>
      <c r="H50" s="40"/>
      <c r="I50" s="40"/>
      <c r="J50" s="40"/>
      <c r="K50" s="111">
        <f t="shared" si="5"/>
        <v>5970385.0300000003</v>
      </c>
      <c r="L50" s="112"/>
      <c r="M50" s="40">
        <v>3561965.2838692577</v>
      </c>
      <c r="N50" s="40"/>
      <c r="O50" s="40"/>
      <c r="P50" s="40"/>
      <c r="Q50" s="40"/>
      <c r="R50" s="40"/>
      <c r="S50" s="40">
        <v>23368.703207078008</v>
      </c>
      <c r="T50" s="111">
        <f t="shared" si="3"/>
        <v>3585333.9870763356</v>
      </c>
      <c r="U50" s="113">
        <f t="shared" si="4"/>
        <v>9555719.0170763358</v>
      </c>
    </row>
    <row r="51" spans="1:21" ht="23.45" customHeight="1" x14ac:dyDescent="0.5">
      <c r="A51" s="504" t="s">
        <v>219</v>
      </c>
      <c r="B51" s="495">
        <v>300300055</v>
      </c>
      <c r="C51" s="40">
        <v>2301881.2799999998</v>
      </c>
      <c r="D51" s="40">
        <v>811488.76000000013</v>
      </c>
      <c r="E51" s="40">
        <v>713449.35</v>
      </c>
      <c r="F51" s="40">
        <v>258163.5</v>
      </c>
      <c r="G51" s="40"/>
      <c r="H51" s="40"/>
      <c r="I51" s="40"/>
      <c r="J51" s="40"/>
      <c r="K51" s="111">
        <f t="shared" si="5"/>
        <v>4084982.89</v>
      </c>
      <c r="L51" s="112"/>
      <c r="M51" s="40">
        <v>2978011.1615674198</v>
      </c>
      <c r="N51" s="40"/>
      <c r="O51" s="40"/>
      <c r="P51" s="40"/>
      <c r="Q51" s="40"/>
      <c r="R51" s="40"/>
      <c r="S51" s="40">
        <v>8908.5181542418923</v>
      </c>
      <c r="T51" s="111">
        <f t="shared" si="3"/>
        <v>2986919.6797216618</v>
      </c>
      <c r="U51" s="113">
        <f t="shared" si="4"/>
        <v>7071902.5697216615</v>
      </c>
    </row>
    <row r="52" spans="1:21" ht="23.45" customHeight="1" x14ac:dyDescent="0.5">
      <c r="A52" s="504" t="s">
        <v>220</v>
      </c>
      <c r="B52" s="495">
        <v>300300056</v>
      </c>
      <c r="C52" s="40">
        <v>1652632.6500000001</v>
      </c>
      <c r="D52" s="40">
        <v>1169579.8499999999</v>
      </c>
      <c r="E52" s="40">
        <v>1745116.0899999999</v>
      </c>
      <c r="F52" s="40">
        <v>230997</v>
      </c>
      <c r="G52" s="40">
        <v>7244</v>
      </c>
      <c r="H52" s="40"/>
      <c r="I52" s="40"/>
      <c r="J52" s="40"/>
      <c r="K52" s="111">
        <f t="shared" si="5"/>
        <v>4805569.59</v>
      </c>
      <c r="L52" s="112"/>
      <c r="M52" s="40">
        <v>3429664.2929078173</v>
      </c>
      <c r="N52" s="40"/>
      <c r="O52" s="40"/>
      <c r="P52" s="40"/>
      <c r="Q52" s="40"/>
      <c r="R52" s="40"/>
      <c r="S52" s="40">
        <v>16366.242635991715</v>
      </c>
      <c r="T52" s="111">
        <f t="shared" si="3"/>
        <v>3446030.5355438092</v>
      </c>
      <c r="U52" s="113">
        <f t="shared" si="4"/>
        <v>8251600.1255438086</v>
      </c>
    </row>
    <row r="53" spans="1:21" ht="23.45" customHeight="1" x14ac:dyDescent="0.5">
      <c r="A53" s="504" t="s">
        <v>221</v>
      </c>
      <c r="B53" s="495">
        <v>300300057</v>
      </c>
      <c r="C53" s="40">
        <v>7315068.75</v>
      </c>
      <c r="D53" s="40">
        <v>3388019.2999999989</v>
      </c>
      <c r="E53" s="40">
        <v>11160073.59</v>
      </c>
      <c r="F53" s="40">
        <v>696807.62000000011</v>
      </c>
      <c r="G53" s="40">
        <v>77571.600000000006</v>
      </c>
      <c r="H53" s="40"/>
      <c r="I53" s="40"/>
      <c r="J53" s="40"/>
      <c r="K53" s="111">
        <f t="shared" si="5"/>
        <v>22637540.860000003</v>
      </c>
      <c r="L53" s="112"/>
      <c r="M53" s="40">
        <v>10181181.020950397</v>
      </c>
      <c r="N53" s="40"/>
      <c r="O53" s="40"/>
      <c r="P53" s="40"/>
      <c r="Q53" s="40"/>
      <c r="R53" s="40"/>
      <c r="S53" s="40">
        <v>12667.200572022797</v>
      </c>
      <c r="T53" s="111">
        <f t="shared" si="3"/>
        <v>10193848.221522421</v>
      </c>
      <c r="U53" s="113">
        <f t="shared" si="4"/>
        <v>32831389.081522424</v>
      </c>
    </row>
    <row r="54" spans="1:21" ht="23.45" customHeight="1" x14ac:dyDescent="0.5">
      <c r="A54" s="504" t="s">
        <v>222</v>
      </c>
      <c r="B54" s="495">
        <v>300300058</v>
      </c>
      <c r="C54" s="40">
        <v>1491442.19</v>
      </c>
      <c r="D54" s="40">
        <v>1406718.5599999998</v>
      </c>
      <c r="E54" s="40">
        <v>3651581.87</v>
      </c>
      <c r="F54" s="40">
        <v>173897.60000000001</v>
      </c>
      <c r="G54" s="40">
        <v>44886.19</v>
      </c>
      <c r="H54" s="40"/>
      <c r="I54" s="40"/>
      <c r="J54" s="40"/>
      <c r="K54" s="111">
        <f t="shared" si="5"/>
        <v>6768526.4100000001</v>
      </c>
      <c r="L54" s="112"/>
      <c r="M54" s="40">
        <v>3543843.0058643669</v>
      </c>
      <c r="N54" s="40"/>
      <c r="O54" s="40"/>
      <c r="P54" s="40"/>
      <c r="Q54" s="40"/>
      <c r="R54" s="40"/>
      <c r="S54" s="40">
        <v>8356.9394142961974</v>
      </c>
      <c r="T54" s="111">
        <f t="shared" si="3"/>
        <v>3552199.9452786632</v>
      </c>
      <c r="U54" s="113">
        <f t="shared" si="4"/>
        <v>10320726.355278663</v>
      </c>
    </row>
    <row r="55" spans="1:21" ht="23.45" customHeight="1" x14ac:dyDescent="0.5">
      <c r="A55" s="504" t="s">
        <v>223</v>
      </c>
      <c r="B55" s="495">
        <v>300300059</v>
      </c>
      <c r="C55" s="40">
        <v>2632481.5</v>
      </c>
      <c r="D55" s="40">
        <v>1846627.5100000002</v>
      </c>
      <c r="E55" s="40">
        <v>1816067.5000000002</v>
      </c>
      <c r="F55" s="40">
        <v>592887</v>
      </c>
      <c r="G55" s="40">
        <v>41886</v>
      </c>
      <c r="H55" s="40"/>
      <c r="I55" s="40"/>
      <c r="J55" s="40"/>
      <c r="K55" s="111">
        <f t="shared" si="5"/>
        <v>6929949.5099999998</v>
      </c>
      <c r="L55" s="112"/>
      <c r="M55" s="40">
        <v>6328958.6358463597</v>
      </c>
      <c r="N55" s="40"/>
      <c r="O55" s="40"/>
      <c r="P55" s="40"/>
      <c r="Q55" s="40"/>
      <c r="R55" s="40"/>
      <c r="S55" s="40">
        <v>7833.9239196910958</v>
      </c>
      <c r="T55" s="111">
        <f t="shared" si="3"/>
        <v>6336792.5597660504</v>
      </c>
      <c r="U55" s="113">
        <f t="shared" si="4"/>
        <v>13266742.06976605</v>
      </c>
    </row>
    <row r="56" spans="1:21" ht="23.45" customHeight="1" x14ac:dyDescent="0.5">
      <c r="A56" s="504" t="s">
        <v>224</v>
      </c>
      <c r="B56" s="495">
        <v>300300060</v>
      </c>
      <c r="C56" s="40">
        <v>3191658.91</v>
      </c>
      <c r="D56" s="40">
        <v>2862405.4499999997</v>
      </c>
      <c r="E56" s="40">
        <v>3880903.77</v>
      </c>
      <c r="F56" s="40">
        <v>441529</v>
      </c>
      <c r="G56" s="40">
        <v>36287</v>
      </c>
      <c r="H56" s="40"/>
      <c r="I56" s="40"/>
      <c r="J56" s="40"/>
      <c r="K56" s="111">
        <f t="shared" si="5"/>
        <v>10412784.129999999</v>
      </c>
      <c r="L56" s="112"/>
      <c r="M56" s="40">
        <v>3898517.2586343172</v>
      </c>
      <c r="N56" s="40"/>
      <c r="O56" s="40"/>
      <c r="P56" s="40"/>
      <c r="Q56" s="40"/>
      <c r="R56" s="40"/>
      <c r="S56" s="40">
        <v>7718.6405784086674</v>
      </c>
      <c r="T56" s="111">
        <f t="shared" si="3"/>
        <v>3906235.8992127259</v>
      </c>
      <c r="U56" s="113">
        <f t="shared" si="4"/>
        <v>14319020.029212724</v>
      </c>
    </row>
    <row r="57" spans="1:21" ht="23.45" customHeight="1" x14ac:dyDescent="0.5">
      <c r="A57" s="504" t="s">
        <v>225</v>
      </c>
      <c r="B57" s="495">
        <v>300300061</v>
      </c>
      <c r="C57" s="40">
        <v>1982512</v>
      </c>
      <c r="D57" s="40">
        <v>1079103.74</v>
      </c>
      <c r="E57" s="40">
        <v>2393245.7899999996</v>
      </c>
      <c r="F57" s="40">
        <v>286092</v>
      </c>
      <c r="G57" s="40">
        <v>30950</v>
      </c>
      <c r="H57" s="40"/>
      <c r="I57" s="40"/>
      <c r="J57" s="40"/>
      <c r="K57" s="111">
        <f t="shared" si="5"/>
        <v>5771903.5299999993</v>
      </c>
      <c r="L57" s="112"/>
      <c r="M57" s="40">
        <v>3575810.2542961752</v>
      </c>
      <c r="N57" s="40"/>
      <c r="O57" s="40"/>
      <c r="P57" s="40"/>
      <c r="Q57" s="40"/>
      <c r="R57" s="40"/>
      <c r="S57" s="40">
        <v>18248.21392841015</v>
      </c>
      <c r="T57" s="111">
        <f t="shared" si="3"/>
        <v>3594058.4682245855</v>
      </c>
      <c r="U57" s="113">
        <f t="shared" si="4"/>
        <v>9365961.9982245844</v>
      </c>
    </row>
    <row r="58" spans="1:21" ht="23.45" customHeight="1" x14ac:dyDescent="0.5">
      <c r="A58" s="504" t="s">
        <v>226</v>
      </c>
      <c r="B58" s="495">
        <v>300300062</v>
      </c>
      <c r="C58" s="40">
        <v>2159870</v>
      </c>
      <c r="D58" s="40">
        <v>939868.08999999985</v>
      </c>
      <c r="E58" s="40">
        <v>1150519.08</v>
      </c>
      <c r="F58" s="40">
        <v>237206</v>
      </c>
      <c r="G58" s="40">
        <v>49852</v>
      </c>
      <c r="H58" s="40"/>
      <c r="I58" s="40"/>
      <c r="J58" s="40"/>
      <c r="K58" s="111">
        <f t="shared" si="5"/>
        <v>4537315.17</v>
      </c>
      <c r="L58" s="112"/>
      <c r="M58" s="40">
        <v>3103880.7913111746</v>
      </c>
      <c r="N58" s="40"/>
      <c r="O58" s="40"/>
      <c r="P58" s="40"/>
      <c r="Q58" s="40"/>
      <c r="R58" s="40"/>
      <c r="S58" s="40">
        <v>6831.9599051536097</v>
      </c>
      <c r="T58" s="111">
        <f t="shared" si="3"/>
        <v>3110712.7512163282</v>
      </c>
      <c r="U58" s="113">
        <f t="shared" si="4"/>
        <v>7648027.9212163277</v>
      </c>
    </row>
    <row r="59" spans="1:21" ht="23.45" customHeight="1" x14ac:dyDescent="0.5">
      <c r="A59" s="504" t="s">
        <v>227</v>
      </c>
      <c r="B59" s="495">
        <v>300300063</v>
      </c>
      <c r="C59" s="40">
        <v>1777389</v>
      </c>
      <c r="D59" s="40">
        <v>1398166.1099999999</v>
      </c>
      <c r="E59" s="40">
        <v>2312147.4700000002</v>
      </c>
      <c r="F59" s="40">
        <v>238149</v>
      </c>
      <c r="G59" s="40"/>
      <c r="H59" s="40"/>
      <c r="I59" s="40"/>
      <c r="J59" s="40"/>
      <c r="K59" s="111">
        <f t="shared" si="5"/>
        <v>5725851.5800000001</v>
      </c>
      <c r="L59" s="112"/>
      <c r="M59" s="40">
        <v>3387667.497900411</v>
      </c>
      <c r="N59" s="40"/>
      <c r="O59" s="40"/>
      <c r="P59" s="40"/>
      <c r="Q59" s="40"/>
      <c r="R59" s="40"/>
      <c r="S59" s="40">
        <v>20372.851067897707</v>
      </c>
      <c r="T59" s="111">
        <f t="shared" si="3"/>
        <v>3408040.3489683089</v>
      </c>
      <c r="U59" s="113">
        <f t="shared" si="4"/>
        <v>9133891.9289683085</v>
      </c>
    </row>
    <row r="60" spans="1:21" ht="23.45" customHeight="1" x14ac:dyDescent="0.5">
      <c r="A60" s="504" t="s">
        <v>228</v>
      </c>
      <c r="B60" s="495">
        <v>300300064</v>
      </c>
      <c r="C60" s="40">
        <v>3184599.02</v>
      </c>
      <c r="D60" s="40">
        <v>1304212.28</v>
      </c>
      <c r="E60" s="40">
        <v>4402057.0799999991</v>
      </c>
      <c r="F60" s="40">
        <v>532093.76</v>
      </c>
      <c r="G60" s="40">
        <v>66811</v>
      </c>
      <c r="H60" s="40"/>
      <c r="I60" s="40"/>
      <c r="J60" s="40"/>
      <c r="K60" s="111">
        <f t="shared" si="5"/>
        <v>9489773.1399999987</v>
      </c>
      <c r="L60" s="112"/>
      <c r="M60" s="40">
        <v>7768990.107441945</v>
      </c>
      <c r="N60" s="40"/>
      <c r="O60" s="40"/>
      <c r="P60" s="40"/>
      <c r="Q60" s="40"/>
      <c r="R60" s="40"/>
      <c r="S60" s="40">
        <v>11059.715707630045</v>
      </c>
      <c r="T60" s="111">
        <f t="shared" si="3"/>
        <v>7780049.8231495749</v>
      </c>
      <c r="U60" s="113">
        <f t="shared" si="4"/>
        <v>17269822.963149574</v>
      </c>
    </row>
    <row r="61" spans="1:21" ht="23.45" customHeight="1" x14ac:dyDescent="0.5">
      <c r="A61" s="504" t="s">
        <v>229</v>
      </c>
      <c r="B61" s="495">
        <v>300300065</v>
      </c>
      <c r="C61" s="40">
        <v>2051483.25</v>
      </c>
      <c r="D61" s="40">
        <v>702613.68</v>
      </c>
      <c r="E61" s="40">
        <v>1515211.52</v>
      </c>
      <c r="F61" s="40">
        <v>278245</v>
      </c>
      <c r="G61" s="40">
        <v>25960</v>
      </c>
      <c r="H61" s="40"/>
      <c r="I61" s="40"/>
      <c r="J61" s="40"/>
      <c r="K61" s="111">
        <f t="shared" si="5"/>
        <v>4573513.45</v>
      </c>
      <c r="L61" s="112"/>
      <c r="M61" s="40">
        <v>2781910.2949456982</v>
      </c>
      <c r="N61" s="40"/>
      <c r="O61" s="40"/>
      <c r="P61" s="40"/>
      <c r="Q61" s="40"/>
      <c r="R61" s="40"/>
      <c r="S61" s="40">
        <v>9064.2655604978499</v>
      </c>
      <c r="T61" s="111">
        <f t="shared" si="3"/>
        <v>2790974.5605061962</v>
      </c>
      <c r="U61" s="113">
        <f t="shared" si="4"/>
        <v>7364488.0105061959</v>
      </c>
    </row>
    <row r="62" spans="1:21" ht="23.45" customHeight="1" x14ac:dyDescent="0.5">
      <c r="A62" s="504" t="s">
        <v>230</v>
      </c>
      <c r="B62" s="495">
        <v>300300066</v>
      </c>
      <c r="C62" s="40">
        <v>6761382</v>
      </c>
      <c r="D62" s="40">
        <v>4478189.3100000005</v>
      </c>
      <c r="E62" s="40">
        <v>7607673.5599999996</v>
      </c>
      <c r="F62" s="40">
        <v>835836</v>
      </c>
      <c r="G62" s="40">
        <v>57932</v>
      </c>
      <c r="H62" s="40"/>
      <c r="I62" s="40"/>
      <c r="J62" s="40"/>
      <c r="K62" s="111">
        <f t="shared" si="5"/>
        <v>19741012.870000001</v>
      </c>
      <c r="L62" s="112"/>
      <c r="M62" s="40">
        <v>8318973.4761869563</v>
      </c>
      <c r="N62" s="40"/>
      <c r="O62" s="40"/>
      <c r="P62" s="40"/>
      <c r="Q62" s="40"/>
      <c r="R62" s="40"/>
      <c r="S62" s="40">
        <v>10665.165785910091</v>
      </c>
      <c r="T62" s="111">
        <f t="shared" si="3"/>
        <v>8329638.6419728659</v>
      </c>
      <c r="U62" s="113">
        <f t="shared" si="4"/>
        <v>28070651.511972867</v>
      </c>
    </row>
    <row r="63" spans="1:21" ht="23.45" customHeight="1" x14ac:dyDescent="0.5">
      <c r="A63" s="505" t="s">
        <v>231</v>
      </c>
      <c r="B63" s="496">
        <v>300300067</v>
      </c>
      <c r="C63" s="41">
        <v>1368245.5899999999</v>
      </c>
      <c r="D63" s="41">
        <v>1793343.83</v>
      </c>
      <c r="E63" s="41">
        <v>2823163.14</v>
      </c>
      <c r="F63" s="41">
        <v>143858</v>
      </c>
      <c r="G63" s="40">
        <v>13010</v>
      </c>
      <c r="H63" s="40"/>
      <c r="I63" s="40"/>
      <c r="J63" s="40"/>
      <c r="K63" s="114">
        <f t="shared" si="5"/>
        <v>6141620.5600000005</v>
      </c>
      <c r="L63" s="112"/>
      <c r="M63" s="41">
        <v>3800593.9617932346</v>
      </c>
      <c r="N63" s="40"/>
      <c r="O63" s="40"/>
      <c r="P63" s="40"/>
      <c r="Q63" s="40"/>
      <c r="R63" s="40"/>
      <c r="S63" s="40">
        <v>11933.371941043453</v>
      </c>
      <c r="T63" s="111">
        <f t="shared" si="3"/>
        <v>3812527.3337342781</v>
      </c>
      <c r="U63" s="113">
        <f t="shared" si="4"/>
        <v>9954147.8937342782</v>
      </c>
    </row>
    <row r="64" spans="1:21" ht="23.45" customHeight="1" x14ac:dyDescent="0.5">
      <c r="A64" s="504" t="s">
        <v>232</v>
      </c>
      <c r="B64" s="495">
        <v>300300068</v>
      </c>
      <c r="C64" s="40">
        <v>1659555.5</v>
      </c>
      <c r="D64" s="40">
        <v>1414456.0699999998</v>
      </c>
      <c r="E64" s="40">
        <v>1613896.3599999999</v>
      </c>
      <c r="F64" s="40">
        <v>164740</v>
      </c>
      <c r="G64" s="40">
        <v>23604</v>
      </c>
      <c r="H64" s="40"/>
      <c r="I64" s="40"/>
      <c r="J64" s="40"/>
      <c r="K64" s="111">
        <f t="shared" si="5"/>
        <v>4876251.93</v>
      </c>
      <c r="L64" s="112"/>
      <c r="M64" s="40">
        <v>3734023.5258601611</v>
      </c>
      <c r="N64" s="40"/>
      <c r="O64" s="40"/>
      <c r="P64" s="40"/>
      <c r="Q64" s="40"/>
      <c r="R64" s="40"/>
      <c r="S64" s="40">
        <v>13812.144864620059</v>
      </c>
      <c r="T64" s="111">
        <f t="shared" si="3"/>
        <v>3747835.6707247812</v>
      </c>
      <c r="U64" s="113">
        <f t="shared" si="4"/>
        <v>8624087.6007247809</v>
      </c>
    </row>
    <row r="65" spans="1:21" ht="23.45" customHeight="1" x14ac:dyDescent="0.5">
      <c r="A65" s="504" t="s">
        <v>233</v>
      </c>
      <c r="B65" s="495">
        <v>300300069</v>
      </c>
      <c r="C65" s="40">
        <v>2776214</v>
      </c>
      <c r="D65" s="40">
        <v>1940064.88</v>
      </c>
      <c r="E65" s="40">
        <v>1696092.14</v>
      </c>
      <c r="F65" s="40">
        <v>374471</v>
      </c>
      <c r="G65" s="40">
        <v>87596</v>
      </c>
      <c r="H65" s="40"/>
      <c r="I65" s="40"/>
      <c r="J65" s="40"/>
      <c r="K65" s="111">
        <f t="shared" si="5"/>
        <v>6874438.0199999996</v>
      </c>
      <c r="L65" s="112"/>
      <c r="M65" s="40">
        <v>4226842.6192238703</v>
      </c>
      <c r="N65" s="40"/>
      <c r="O65" s="40"/>
      <c r="P65" s="40"/>
      <c r="Q65" s="40"/>
      <c r="R65" s="40"/>
      <c r="S65" s="40">
        <v>10643.234783183923</v>
      </c>
      <c r="T65" s="111">
        <f t="shared" si="3"/>
        <v>4237485.8540070541</v>
      </c>
      <c r="U65" s="113">
        <f t="shared" si="4"/>
        <v>11111923.874007054</v>
      </c>
    </row>
    <row r="66" spans="1:21" ht="23.45" customHeight="1" x14ac:dyDescent="0.5">
      <c r="A66" s="504" t="s">
        <v>234</v>
      </c>
      <c r="B66" s="495">
        <v>300300070</v>
      </c>
      <c r="C66" s="40">
        <v>2397513.9800000004</v>
      </c>
      <c r="D66" s="40">
        <v>1312750.3700000001</v>
      </c>
      <c r="E66" s="40">
        <v>1132980.2</v>
      </c>
      <c r="F66" s="40">
        <v>318747</v>
      </c>
      <c r="G66" s="40"/>
      <c r="H66" s="40"/>
      <c r="I66" s="40"/>
      <c r="J66" s="40"/>
      <c r="K66" s="111">
        <f t="shared" si="5"/>
        <v>5161991.5500000007</v>
      </c>
      <c r="L66" s="112"/>
      <c r="M66" s="40">
        <v>4339572.0317160347</v>
      </c>
      <c r="N66" s="40"/>
      <c r="O66" s="40"/>
      <c r="P66" s="40"/>
      <c r="Q66" s="40"/>
      <c r="R66" s="40"/>
      <c r="S66" s="40">
        <v>11350.656680248303</v>
      </c>
      <c r="T66" s="111">
        <f t="shared" si="3"/>
        <v>4350922.6883962834</v>
      </c>
      <c r="U66" s="113">
        <f t="shared" si="4"/>
        <v>9512914.2383962832</v>
      </c>
    </row>
    <row r="67" spans="1:21" ht="23.45" customHeight="1" x14ac:dyDescent="0.5">
      <c r="A67" s="504" t="s">
        <v>235</v>
      </c>
      <c r="B67" s="495">
        <v>300300071</v>
      </c>
      <c r="C67" s="40">
        <v>2387058.94</v>
      </c>
      <c r="D67" s="40">
        <v>1991417.9900000005</v>
      </c>
      <c r="E67" s="40">
        <v>2323281.8100000005</v>
      </c>
      <c r="F67" s="40">
        <v>407538.72</v>
      </c>
      <c r="G67" s="40">
        <v>36920</v>
      </c>
      <c r="H67" s="40"/>
      <c r="I67" s="40"/>
      <c r="J67" s="40"/>
      <c r="K67" s="111">
        <f t="shared" si="5"/>
        <v>7146217.4600000009</v>
      </c>
      <c r="L67" s="112"/>
      <c r="M67" s="40">
        <v>5368880.1520237466</v>
      </c>
      <c r="N67" s="40"/>
      <c r="O67" s="40"/>
      <c r="P67" s="40"/>
      <c r="Q67" s="40"/>
      <c r="R67" s="40"/>
      <c r="S67" s="40">
        <v>7754.6384472448917</v>
      </c>
      <c r="T67" s="111">
        <f t="shared" si="3"/>
        <v>5376634.7904709913</v>
      </c>
      <c r="U67" s="113">
        <f t="shared" si="4"/>
        <v>12522852.250470992</v>
      </c>
    </row>
    <row r="68" spans="1:21" ht="23.45" customHeight="1" x14ac:dyDescent="0.5">
      <c r="A68" s="504" t="s">
        <v>236</v>
      </c>
      <c r="B68" s="495">
        <v>300300072</v>
      </c>
      <c r="C68" s="40">
        <v>1993407.32</v>
      </c>
      <c r="D68" s="40">
        <v>1330398.9899999998</v>
      </c>
      <c r="E68" s="40">
        <v>4864421.3999999994</v>
      </c>
      <c r="F68" s="40">
        <v>271691</v>
      </c>
      <c r="G68" s="40">
        <v>37998</v>
      </c>
      <c r="H68" s="40"/>
      <c r="I68" s="40"/>
      <c r="J68" s="40"/>
      <c r="K68" s="111">
        <f t="shared" si="5"/>
        <v>8497916.709999999</v>
      </c>
      <c r="L68" s="112"/>
      <c r="M68" s="40">
        <v>3639064.1194389723</v>
      </c>
      <c r="N68" s="40"/>
      <c r="O68" s="40"/>
      <c r="P68" s="40"/>
      <c r="Q68" s="40"/>
      <c r="R68" s="40"/>
      <c r="S68" s="40">
        <v>12795.125850164999</v>
      </c>
      <c r="T68" s="111">
        <f t="shared" si="3"/>
        <v>3651859.2452891371</v>
      </c>
      <c r="U68" s="113">
        <f t="shared" si="4"/>
        <v>12149775.955289137</v>
      </c>
    </row>
    <row r="69" spans="1:21" ht="23.45" customHeight="1" x14ac:dyDescent="0.5">
      <c r="A69" s="504" t="s">
        <v>237</v>
      </c>
      <c r="B69" s="495">
        <v>300300073</v>
      </c>
      <c r="C69" s="40">
        <v>2575700.7799999998</v>
      </c>
      <c r="D69" s="40">
        <v>1551769.93</v>
      </c>
      <c r="E69" s="40">
        <v>2162832.2999999998</v>
      </c>
      <c r="F69" s="40">
        <v>410059</v>
      </c>
      <c r="G69" s="40"/>
      <c r="H69" s="40"/>
      <c r="I69" s="40"/>
      <c r="J69" s="40"/>
      <c r="K69" s="111">
        <f t="shared" si="5"/>
        <v>6700362.0099999998</v>
      </c>
      <c r="L69" s="112"/>
      <c r="M69" s="40">
        <v>4464726.6554103782</v>
      </c>
      <c r="N69" s="40"/>
      <c r="O69" s="40"/>
      <c r="P69" s="40"/>
      <c r="Q69" s="40"/>
      <c r="R69" s="40"/>
      <c r="S69" s="40">
        <v>8552.4242018098103</v>
      </c>
      <c r="T69" s="111">
        <f t="shared" si="3"/>
        <v>4473279.079612188</v>
      </c>
      <c r="U69" s="113">
        <f t="shared" si="4"/>
        <v>11173641.089612188</v>
      </c>
    </row>
    <row r="70" spans="1:21" ht="23.45" customHeight="1" x14ac:dyDescent="0.5">
      <c r="A70" s="504" t="s">
        <v>238</v>
      </c>
      <c r="B70" s="495">
        <v>300300074</v>
      </c>
      <c r="C70" s="40">
        <v>3088521.73</v>
      </c>
      <c r="D70" s="40">
        <v>1826907.22</v>
      </c>
      <c r="E70" s="40">
        <v>2026986.5199999998</v>
      </c>
      <c r="F70" s="40">
        <v>584084</v>
      </c>
      <c r="G70" s="40"/>
      <c r="H70" s="40"/>
      <c r="I70" s="40"/>
      <c r="J70" s="40"/>
      <c r="K70" s="111">
        <f t="shared" si="5"/>
        <v>7526499.4699999997</v>
      </c>
      <c r="L70" s="112"/>
      <c r="M70" s="40">
        <v>3145712.2867279421</v>
      </c>
      <c r="N70" s="40"/>
      <c r="O70" s="40"/>
      <c r="P70" s="40"/>
      <c r="Q70" s="40"/>
      <c r="R70" s="40"/>
      <c r="S70" s="40">
        <v>9795.5348528779268</v>
      </c>
      <c r="T70" s="111">
        <f t="shared" si="3"/>
        <v>3155507.8215808198</v>
      </c>
      <c r="U70" s="113">
        <f t="shared" si="4"/>
        <v>10682007.291580819</v>
      </c>
    </row>
    <row r="71" spans="1:21" ht="23.45" customHeight="1" x14ac:dyDescent="0.5">
      <c r="A71" s="504" t="s">
        <v>239</v>
      </c>
      <c r="B71" s="495">
        <v>300300075</v>
      </c>
      <c r="C71" s="40">
        <v>5046822.25</v>
      </c>
      <c r="D71" s="40">
        <v>4848648.07</v>
      </c>
      <c r="E71" s="40">
        <v>12358981.01</v>
      </c>
      <c r="F71" s="40">
        <v>490094</v>
      </c>
      <c r="G71" s="40">
        <v>100000</v>
      </c>
      <c r="H71" s="40"/>
      <c r="I71" s="40"/>
      <c r="J71" s="40"/>
      <c r="K71" s="111">
        <f t="shared" si="5"/>
        <v>22844545.329999998</v>
      </c>
      <c r="L71" s="112"/>
      <c r="M71" s="40">
        <v>5020308.5138445618</v>
      </c>
      <c r="N71" s="40"/>
      <c r="O71" s="40"/>
      <c r="P71" s="40"/>
      <c r="Q71" s="40"/>
      <c r="R71" s="40"/>
      <c r="S71" s="40">
        <v>9119.3724065643928</v>
      </c>
      <c r="T71" s="111">
        <f t="shared" si="3"/>
        <v>5029427.8862511264</v>
      </c>
      <c r="U71" s="113">
        <f t="shared" si="4"/>
        <v>27873973.216251124</v>
      </c>
    </row>
    <row r="72" spans="1:21" ht="23.45" customHeight="1" x14ac:dyDescent="0.5">
      <c r="A72" s="504" t="s">
        <v>240</v>
      </c>
      <c r="B72" s="495">
        <v>300300076</v>
      </c>
      <c r="C72" s="40">
        <v>1976658.16</v>
      </c>
      <c r="D72" s="40">
        <v>1104562.7899999998</v>
      </c>
      <c r="E72" s="40">
        <v>664055.03999999992</v>
      </c>
      <c r="F72" s="40">
        <v>261060</v>
      </c>
      <c r="G72" s="40">
        <v>10619</v>
      </c>
      <c r="H72" s="40"/>
      <c r="I72" s="40"/>
      <c r="J72" s="40"/>
      <c r="K72" s="111">
        <f t="shared" ref="K72:K94" si="6">SUM(C72:J72)</f>
        <v>4016954.9899999998</v>
      </c>
      <c r="L72" s="112"/>
      <c r="M72" s="40">
        <v>3716589.1493938803</v>
      </c>
      <c r="N72" s="40"/>
      <c r="O72" s="40"/>
      <c r="P72" s="40"/>
      <c r="Q72" s="40"/>
      <c r="R72" s="40"/>
      <c r="S72" s="40">
        <v>8286.2995213112845</v>
      </c>
      <c r="T72" s="111">
        <f t="shared" si="3"/>
        <v>3724875.4489151915</v>
      </c>
      <c r="U72" s="113">
        <f t="shared" si="4"/>
        <v>7741830.4389151912</v>
      </c>
    </row>
    <row r="73" spans="1:21" ht="23.45" customHeight="1" x14ac:dyDescent="0.5">
      <c r="A73" s="504" t="s">
        <v>241</v>
      </c>
      <c r="B73" s="495">
        <v>300300077</v>
      </c>
      <c r="C73" s="40">
        <v>1604589.31</v>
      </c>
      <c r="D73" s="40">
        <v>1540462.06</v>
      </c>
      <c r="E73" s="40">
        <v>1462179.52</v>
      </c>
      <c r="F73" s="40">
        <v>262684</v>
      </c>
      <c r="G73" s="40">
        <v>56620</v>
      </c>
      <c r="H73" s="40"/>
      <c r="I73" s="40"/>
      <c r="J73" s="40"/>
      <c r="K73" s="111">
        <f t="shared" si="6"/>
        <v>4926534.8900000006</v>
      </c>
      <c r="L73" s="112"/>
      <c r="M73" s="40">
        <v>3951591.5231604283</v>
      </c>
      <c r="N73" s="40"/>
      <c r="O73" s="40"/>
      <c r="P73" s="40"/>
      <c r="Q73" s="40"/>
      <c r="R73" s="40"/>
      <c r="S73" s="40">
        <v>11461.750917399831</v>
      </c>
      <c r="T73" s="111">
        <f t="shared" ref="T73:T94" si="7">SUM(L73:S73)</f>
        <v>3963053.274077828</v>
      </c>
      <c r="U73" s="113">
        <f t="shared" ref="U73:U94" si="8">K73+T73</f>
        <v>8889588.1640778296</v>
      </c>
    </row>
    <row r="74" spans="1:21" ht="23.45" customHeight="1" x14ac:dyDescent="0.5">
      <c r="A74" s="504" t="s">
        <v>242</v>
      </c>
      <c r="B74" s="495">
        <v>300300078</v>
      </c>
      <c r="C74" s="40">
        <v>2026459.4200000002</v>
      </c>
      <c r="D74" s="40">
        <v>1693238.5199999998</v>
      </c>
      <c r="E74" s="40">
        <v>2022879.65</v>
      </c>
      <c r="F74" s="40">
        <v>124960</v>
      </c>
      <c r="G74" s="40"/>
      <c r="H74" s="40"/>
      <c r="I74" s="40"/>
      <c r="J74" s="40"/>
      <c r="K74" s="111">
        <f t="shared" si="6"/>
        <v>5867537.5899999999</v>
      </c>
      <c r="L74" s="112"/>
      <c r="M74" s="40">
        <v>3600329.990160319</v>
      </c>
      <c r="N74" s="40"/>
      <c r="O74" s="40"/>
      <c r="P74" s="40"/>
      <c r="Q74" s="40"/>
      <c r="R74" s="40"/>
      <c r="S74" s="40">
        <v>7420.5863508409229</v>
      </c>
      <c r="T74" s="111">
        <f t="shared" si="7"/>
        <v>3607750.57651116</v>
      </c>
      <c r="U74" s="113">
        <f t="shared" si="8"/>
        <v>9475288.1665111594</v>
      </c>
    </row>
    <row r="75" spans="1:21" ht="23.45" customHeight="1" x14ac:dyDescent="0.5">
      <c r="A75" s="504" t="s">
        <v>243</v>
      </c>
      <c r="B75" s="495">
        <v>300300079</v>
      </c>
      <c r="C75" s="40">
        <v>1430937.97</v>
      </c>
      <c r="D75" s="40">
        <v>1489491.03</v>
      </c>
      <c r="E75" s="40">
        <v>1433488.0199999998</v>
      </c>
      <c r="F75" s="40">
        <v>88880</v>
      </c>
      <c r="G75" s="40">
        <v>1080</v>
      </c>
      <c r="H75" s="40"/>
      <c r="I75" s="40"/>
      <c r="J75" s="40"/>
      <c r="K75" s="111">
        <f t="shared" si="6"/>
        <v>4443877.0199999996</v>
      </c>
      <c r="L75" s="112"/>
      <c r="M75" s="40">
        <v>3238207.5066309725</v>
      </c>
      <c r="N75" s="40"/>
      <c r="O75" s="40"/>
      <c r="P75" s="40"/>
      <c r="Q75" s="40"/>
      <c r="R75" s="40"/>
      <c r="S75" s="40">
        <v>17614.619231762015</v>
      </c>
      <c r="T75" s="111">
        <f t="shared" si="7"/>
        <v>3255822.1258627344</v>
      </c>
      <c r="U75" s="113">
        <f t="shared" si="8"/>
        <v>7699699.1458627339</v>
      </c>
    </row>
    <row r="76" spans="1:21" ht="23.45" customHeight="1" x14ac:dyDescent="0.5">
      <c r="A76" s="504" t="s">
        <v>244</v>
      </c>
      <c r="B76" s="495">
        <v>300300080</v>
      </c>
      <c r="C76" s="40">
        <v>2246929.9500000002</v>
      </c>
      <c r="D76" s="40">
        <v>1462668.07</v>
      </c>
      <c r="E76" s="40">
        <v>1613790.6699999997</v>
      </c>
      <c r="F76" s="40">
        <v>270905</v>
      </c>
      <c r="G76" s="40">
        <v>23728</v>
      </c>
      <c r="H76" s="40"/>
      <c r="I76" s="40"/>
      <c r="J76" s="40"/>
      <c r="K76" s="111">
        <f t="shared" si="6"/>
        <v>5618021.6900000004</v>
      </c>
      <c r="L76" s="112"/>
      <c r="M76" s="40">
        <v>4448331.8925089724</v>
      </c>
      <c r="N76" s="40"/>
      <c r="O76" s="40"/>
      <c r="P76" s="40"/>
      <c r="Q76" s="40"/>
      <c r="R76" s="40"/>
      <c r="S76" s="40">
        <v>6147.9724098656534</v>
      </c>
      <c r="T76" s="111">
        <f t="shared" si="7"/>
        <v>4454479.8649188383</v>
      </c>
      <c r="U76" s="113">
        <f t="shared" si="8"/>
        <v>10072501.554918839</v>
      </c>
    </row>
    <row r="77" spans="1:21" ht="23.45" customHeight="1" x14ac:dyDescent="0.5">
      <c r="A77" s="504" t="s">
        <v>245</v>
      </c>
      <c r="B77" s="495">
        <v>300300081</v>
      </c>
      <c r="C77" s="40">
        <v>1830662.31</v>
      </c>
      <c r="D77" s="40">
        <v>1449623.62</v>
      </c>
      <c r="E77" s="40">
        <v>2209122.3499999992</v>
      </c>
      <c r="F77" s="40">
        <v>235061</v>
      </c>
      <c r="G77" s="40">
        <v>6592</v>
      </c>
      <c r="H77" s="40"/>
      <c r="I77" s="40"/>
      <c r="J77" s="40"/>
      <c r="K77" s="111">
        <f t="shared" si="6"/>
        <v>5731061.2799999993</v>
      </c>
      <c r="L77" s="112"/>
      <c r="M77" s="40">
        <v>2983338.507623299</v>
      </c>
      <c r="N77" s="40"/>
      <c r="O77" s="40"/>
      <c r="P77" s="40"/>
      <c r="Q77" s="40"/>
      <c r="R77" s="40"/>
      <c r="S77" s="40">
        <v>8261.2740547146514</v>
      </c>
      <c r="T77" s="111">
        <f t="shared" si="7"/>
        <v>2991599.7816780135</v>
      </c>
      <c r="U77" s="113">
        <f t="shared" si="8"/>
        <v>8722661.0616780128</v>
      </c>
    </row>
    <row r="78" spans="1:21" ht="23.45" customHeight="1" x14ac:dyDescent="0.5">
      <c r="A78" s="504" t="s">
        <v>246</v>
      </c>
      <c r="B78" s="495">
        <v>300300082</v>
      </c>
      <c r="C78" s="40">
        <v>3634500.52</v>
      </c>
      <c r="D78" s="40">
        <v>1137981.53</v>
      </c>
      <c r="E78" s="40">
        <v>981225.53</v>
      </c>
      <c r="F78" s="40">
        <v>697693.3</v>
      </c>
      <c r="G78" s="40"/>
      <c r="H78" s="40"/>
      <c r="I78" s="40"/>
      <c r="J78" s="40"/>
      <c r="K78" s="111">
        <f t="shared" si="6"/>
        <v>6451400.8799999999</v>
      </c>
      <c r="L78" s="112"/>
      <c r="M78" s="40">
        <v>6848520.4360066867</v>
      </c>
      <c r="N78" s="40"/>
      <c r="O78" s="40"/>
      <c r="P78" s="40"/>
      <c r="Q78" s="40"/>
      <c r="R78" s="40"/>
      <c r="S78" s="40">
        <v>9955.3656925987489</v>
      </c>
      <c r="T78" s="111">
        <f t="shared" si="7"/>
        <v>6858475.8016992854</v>
      </c>
      <c r="U78" s="113">
        <f t="shared" si="8"/>
        <v>13309876.681699285</v>
      </c>
    </row>
    <row r="79" spans="1:21" ht="23.45" customHeight="1" x14ac:dyDescent="0.5">
      <c r="A79" s="504" t="s">
        <v>247</v>
      </c>
      <c r="B79" s="495">
        <v>300300083</v>
      </c>
      <c r="C79" s="40">
        <v>2516593.63</v>
      </c>
      <c r="D79" s="40">
        <v>1434316.8300000003</v>
      </c>
      <c r="E79" s="40">
        <v>4559963.6199999992</v>
      </c>
      <c r="F79" s="40">
        <v>216484.20999999996</v>
      </c>
      <c r="G79" s="40"/>
      <c r="H79" s="40"/>
      <c r="I79" s="40"/>
      <c r="J79" s="40"/>
      <c r="K79" s="111">
        <f t="shared" si="6"/>
        <v>8727358.2899999991</v>
      </c>
      <c r="L79" s="112"/>
      <c r="M79" s="40">
        <v>2836062.2035991382</v>
      </c>
      <c r="N79" s="40"/>
      <c r="O79" s="40"/>
      <c r="P79" s="40"/>
      <c r="Q79" s="40"/>
      <c r="R79" s="40"/>
      <c r="S79" s="40">
        <v>21930.801012418306</v>
      </c>
      <c r="T79" s="111">
        <f t="shared" si="7"/>
        <v>2857993.0046115564</v>
      </c>
      <c r="U79" s="113">
        <f t="shared" si="8"/>
        <v>11585351.294611555</v>
      </c>
    </row>
    <row r="80" spans="1:21" ht="23.45" customHeight="1" x14ac:dyDescent="0.5">
      <c r="A80" s="504" t="s">
        <v>248</v>
      </c>
      <c r="B80" s="495">
        <v>300300084</v>
      </c>
      <c r="C80" s="40">
        <v>1799347.81</v>
      </c>
      <c r="D80" s="40">
        <v>1683699.2600000002</v>
      </c>
      <c r="E80" s="40">
        <v>1917509.8399999999</v>
      </c>
      <c r="F80" s="40">
        <v>232326</v>
      </c>
      <c r="G80" s="40">
        <v>45140</v>
      </c>
      <c r="H80" s="40"/>
      <c r="I80" s="40"/>
      <c r="J80" s="40"/>
      <c r="K80" s="111">
        <f t="shared" si="6"/>
        <v>5678022.9100000001</v>
      </c>
      <c r="L80" s="112"/>
      <c r="M80" s="40">
        <v>3409336.5649067624</v>
      </c>
      <c r="N80" s="40"/>
      <c r="O80" s="40"/>
      <c r="P80" s="40"/>
      <c r="Q80" s="40"/>
      <c r="R80" s="40"/>
      <c r="S80" s="40">
        <v>9953.089034196737</v>
      </c>
      <c r="T80" s="111">
        <f t="shared" si="7"/>
        <v>3419289.6539409594</v>
      </c>
      <c r="U80" s="113">
        <f t="shared" si="8"/>
        <v>9097312.5639409591</v>
      </c>
    </row>
    <row r="81" spans="1:21" ht="23.45" customHeight="1" x14ac:dyDescent="0.5">
      <c r="A81" s="505" t="s">
        <v>249</v>
      </c>
      <c r="B81" s="496">
        <v>300300085</v>
      </c>
      <c r="C81" s="41">
        <v>2344006.21</v>
      </c>
      <c r="D81" s="41">
        <v>895564.57</v>
      </c>
      <c r="E81" s="41">
        <v>3317570.17</v>
      </c>
      <c r="F81" s="41">
        <v>201770.6</v>
      </c>
      <c r="G81" s="40">
        <v>24333.64</v>
      </c>
      <c r="H81" s="40"/>
      <c r="I81" s="40"/>
      <c r="J81" s="40"/>
      <c r="K81" s="114">
        <f t="shared" si="6"/>
        <v>6783245.1899999985</v>
      </c>
      <c r="L81" s="112"/>
      <c r="M81" s="41">
        <v>4449043.122505798</v>
      </c>
      <c r="N81" s="40"/>
      <c r="O81" s="40"/>
      <c r="P81" s="40"/>
      <c r="Q81" s="40"/>
      <c r="R81" s="40"/>
      <c r="S81" s="40">
        <v>11827.168082846601</v>
      </c>
      <c r="T81" s="111">
        <f t="shared" si="7"/>
        <v>4460870.2905886443</v>
      </c>
      <c r="U81" s="113">
        <f t="shared" si="8"/>
        <v>11244115.480588643</v>
      </c>
    </row>
    <row r="82" spans="1:21" ht="23.45" customHeight="1" x14ac:dyDescent="0.5">
      <c r="A82" s="504" t="s">
        <v>250</v>
      </c>
      <c r="B82" s="495">
        <v>300300086</v>
      </c>
      <c r="C82" s="40">
        <v>6019145</v>
      </c>
      <c r="D82" s="40">
        <v>4650175.8599999994</v>
      </c>
      <c r="E82" s="40">
        <v>25892367.350000001</v>
      </c>
      <c r="F82" s="40">
        <v>1471175.31</v>
      </c>
      <c r="G82" s="40"/>
      <c r="H82" s="40"/>
      <c r="I82" s="40"/>
      <c r="J82" s="40"/>
      <c r="K82" s="111">
        <f t="shared" si="6"/>
        <v>38032863.520000003</v>
      </c>
      <c r="L82" s="112"/>
      <c r="M82" s="40">
        <v>8731285.8774789982</v>
      </c>
      <c r="N82" s="40"/>
      <c r="O82" s="40"/>
      <c r="P82" s="40"/>
      <c r="Q82" s="40"/>
      <c r="R82" s="40"/>
      <c r="S82" s="40">
        <v>20868.085368499189</v>
      </c>
      <c r="T82" s="111">
        <f t="shared" si="7"/>
        <v>8752153.9628474973</v>
      </c>
      <c r="U82" s="113">
        <f t="shared" si="8"/>
        <v>46785017.482847497</v>
      </c>
    </row>
    <row r="83" spans="1:21" ht="23.45" customHeight="1" x14ac:dyDescent="0.5">
      <c r="A83" s="504" t="s">
        <v>251</v>
      </c>
      <c r="B83" s="495">
        <v>300300087</v>
      </c>
      <c r="C83" s="40">
        <v>1769339</v>
      </c>
      <c r="D83" s="40">
        <v>1961956.9900000002</v>
      </c>
      <c r="E83" s="40">
        <v>2017046.5</v>
      </c>
      <c r="F83" s="40">
        <v>170233</v>
      </c>
      <c r="G83" s="40"/>
      <c r="H83" s="40"/>
      <c r="I83" s="40"/>
      <c r="J83" s="40"/>
      <c r="K83" s="111">
        <f t="shared" si="6"/>
        <v>5918575.4900000002</v>
      </c>
      <c r="L83" s="112"/>
      <c r="M83" s="40">
        <v>4016726.510749985</v>
      </c>
      <c r="N83" s="40"/>
      <c r="O83" s="40"/>
      <c r="P83" s="40"/>
      <c r="Q83" s="40"/>
      <c r="R83" s="40"/>
      <c r="S83" s="40">
        <v>9103.1599388376781</v>
      </c>
      <c r="T83" s="111">
        <f t="shared" si="7"/>
        <v>4025829.6706888229</v>
      </c>
      <c r="U83" s="113">
        <f t="shared" si="8"/>
        <v>9944405.1606888231</v>
      </c>
    </row>
    <row r="84" spans="1:21" ht="23.45" customHeight="1" x14ac:dyDescent="0.5">
      <c r="A84" s="504" t="s">
        <v>252</v>
      </c>
      <c r="B84" s="495">
        <v>300300088</v>
      </c>
      <c r="C84" s="40">
        <v>2612746.0700000003</v>
      </c>
      <c r="D84" s="40">
        <v>1241250.6299999999</v>
      </c>
      <c r="E84" s="40">
        <v>2700324.8499999996</v>
      </c>
      <c r="F84" s="40">
        <v>290708</v>
      </c>
      <c r="G84" s="40"/>
      <c r="H84" s="40"/>
      <c r="I84" s="40"/>
      <c r="J84" s="40"/>
      <c r="K84" s="111">
        <f t="shared" si="6"/>
        <v>6845029.5499999998</v>
      </c>
      <c r="L84" s="112"/>
      <c r="M84" s="40">
        <v>4218242.3618394565</v>
      </c>
      <c r="N84" s="40"/>
      <c r="O84" s="40"/>
      <c r="P84" s="40"/>
      <c r="Q84" s="40"/>
      <c r="R84" s="40"/>
      <c r="S84" s="40">
        <v>7976.6626971930718</v>
      </c>
      <c r="T84" s="111">
        <f t="shared" si="7"/>
        <v>4226219.0245366497</v>
      </c>
      <c r="U84" s="113">
        <f t="shared" si="8"/>
        <v>11071248.57453665</v>
      </c>
    </row>
    <row r="85" spans="1:21" s="216" customFormat="1" ht="23.45" customHeight="1" x14ac:dyDescent="0.5">
      <c r="A85" s="506" t="s">
        <v>253</v>
      </c>
      <c r="B85" s="497">
        <v>300300089</v>
      </c>
      <c r="C85" s="40">
        <v>5162777.54</v>
      </c>
      <c r="D85" s="40">
        <v>4149337.3899999992</v>
      </c>
      <c r="E85" s="40">
        <v>5528382.7699999977</v>
      </c>
      <c r="F85" s="40">
        <v>434476</v>
      </c>
      <c r="G85" s="40">
        <v>70287</v>
      </c>
      <c r="H85" s="40"/>
      <c r="I85" s="40"/>
      <c r="J85" s="40"/>
      <c r="K85" s="111">
        <f t="shared" si="6"/>
        <v>15345260.699999997</v>
      </c>
      <c r="L85" s="112"/>
      <c r="M85" s="40">
        <v>8882962.7853921894</v>
      </c>
      <c r="N85" s="40"/>
      <c r="O85" s="40"/>
      <c r="P85" s="40"/>
      <c r="Q85" s="40"/>
      <c r="R85" s="40"/>
      <c r="S85" s="40">
        <v>15408.105393364136</v>
      </c>
      <c r="T85" s="111">
        <f t="shared" si="7"/>
        <v>8898370.8907855544</v>
      </c>
      <c r="U85" s="113">
        <f t="shared" si="8"/>
        <v>24243631.590785552</v>
      </c>
    </row>
    <row r="86" spans="1:21" ht="23.45" customHeight="1" x14ac:dyDescent="0.5">
      <c r="A86" s="504" t="s">
        <v>254</v>
      </c>
      <c r="B86" s="495">
        <v>300300090</v>
      </c>
      <c r="C86" s="40">
        <v>1363042.5</v>
      </c>
      <c r="D86" s="40">
        <v>1754077.45</v>
      </c>
      <c r="E86" s="40">
        <v>1628710.3399999996</v>
      </c>
      <c r="F86" s="40">
        <v>221406.83000000002</v>
      </c>
      <c r="G86" s="40"/>
      <c r="H86" s="40"/>
      <c r="I86" s="40"/>
      <c r="J86" s="40"/>
      <c r="K86" s="111">
        <f t="shared" si="6"/>
        <v>4967237.12</v>
      </c>
      <c r="L86" s="112"/>
      <c r="M86" s="40">
        <v>3228886.6435501343</v>
      </c>
      <c r="N86" s="40"/>
      <c r="O86" s="40"/>
      <c r="P86" s="40"/>
      <c r="Q86" s="40"/>
      <c r="R86" s="40"/>
      <c r="S86" s="40">
        <v>8828.3042543734882</v>
      </c>
      <c r="T86" s="111">
        <f t="shared" si="7"/>
        <v>3237714.9478045078</v>
      </c>
      <c r="U86" s="113">
        <f t="shared" si="8"/>
        <v>8204952.0678045079</v>
      </c>
    </row>
    <row r="87" spans="1:21" ht="23.45" customHeight="1" x14ac:dyDescent="0.5">
      <c r="A87" s="504" t="s">
        <v>255</v>
      </c>
      <c r="B87" s="495">
        <v>300300091</v>
      </c>
      <c r="C87" s="40">
        <v>2434623.5</v>
      </c>
      <c r="D87" s="40">
        <v>741166.46000000008</v>
      </c>
      <c r="E87" s="40">
        <v>794354.62</v>
      </c>
      <c r="F87" s="40">
        <v>273268</v>
      </c>
      <c r="G87" s="40"/>
      <c r="H87" s="40"/>
      <c r="I87" s="40"/>
      <c r="J87" s="40"/>
      <c r="K87" s="111">
        <f t="shared" si="6"/>
        <v>4243412.58</v>
      </c>
      <c r="L87" s="112"/>
      <c r="M87" s="40">
        <v>3261423.9651161851</v>
      </c>
      <c r="N87" s="40"/>
      <c r="O87" s="40"/>
      <c r="P87" s="40"/>
      <c r="Q87" s="40"/>
      <c r="R87" s="40"/>
      <c r="S87" s="40">
        <v>11137.878195001076</v>
      </c>
      <c r="T87" s="111">
        <f t="shared" si="7"/>
        <v>3272561.8433111864</v>
      </c>
      <c r="U87" s="113">
        <f t="shared" si="8"/>
        <v>7515974.423311187</v>
      </c>
    </row>
    <row r="88" spans="1:21" ht="23.45" customHeight="1" x14ac:dyDescent="0.5">
      <c r="A88" s="504" t="s">
        <v>256</v>
      </c>
      <c r="B88" s="495">
        <v>300300092</v>
      </c>
      <c r="C88" s="40">
        <v>1484210.85</v>
      </c>
      <c r="D88" s="40">
        <v>3042435.3099999991</v>
      </c>
      <c r="E88" s="40">
        <v>2496367.34</v>
      </c>
      <c r="F88" s="40">
        <v>244105.35</v>
      </c>
      <c r="G88" s="40">
        <v>29222</v>
      </c>
      <c r="H88" s="40"/>
      <c r="I88" s="40"/>
      <c r="J88" s="40"/>
      <c r="K88" s="111">
        <f t="shared" si="6"/>
        <v>7296340.8499999987</v>
      </c>
      <c r="L88" s="112"/>
      <c r="M88" s="40">
        <v>4939325.1511850609</v>
      </c>
      <c r="N88" s="40"/>
      <c r="O88" s="40"/>
      <c r="P88" s="40"/>
      <c r="Q88" s="40"/>
      <c r="R88" s="40"/>
      <c r="S88" s="40">
        <v>6714.6122408204501</v>
      </c>
      <c r="T88" s="111">
        <f t="shared" si="7"/>
        <v>4946039.763425881</v>
      </c>
      <c r="U88" s="113">
        <f t="shared" si="8"/>
        <v>12242380.613425881</v>
      </c>
    </row>
    <row r="89" spans="1:21" ht="23.45" customHeight="1" x14ac:dyDescent="0.5">
      <c r="A89" s="504" t="s">
        <v>257</v>
      </c>
      <c r="B89" s="495">
        <v>300300093</v>
      </c>
      <c r="C89" s="40">
        <v>2476917.2599999998</v>
      </c>
      <c r="D89" s="40">
        <v>1508776.9800000002</v>
      </c>
      <c r="E89" s="40">
        <v>1825917.1500000001</v>
      </c>
      <c r="F89" s="40">
        <v>281860.76</v>
      </c>
      <c r="G89" s="40">
        <v>19315</v>
      </c>
      <c r="H89" s="40"/>
      <c r="I89" s="40"/>
      <c r="J89" s="40"/>
      <c r="K89" s="111">
        <f t="shared" si="6"/>
        <v>6112787.1500000004</v>
      </c>
      <c r="L89" s="112"/>
      <c r="M89" s="40">
        <v>3468577.2828330449</v>
      </c>
      <c r="N89" s="40"/>
      <c r="O89" s="40"/>
      <c r="P89" s="40"/>
      <c r="Q89" s="40"/>
      <c r="R89" s="40"/>
      <c r="S89" s="40">
        <v>6486.5223964628267</v>
      </c>
      <c r="T89" s="111">
        <f t="shared" si="7"/>
        <v>3475063.8052295079</v>
      </c>
      <c r="U89" s="113">
        <f t="shared" si="8"/>
        <v>9587850.9552295078</v>
      </c>
    </row>
    <row r="90" spans="1:21" ht="23.45" customHeight="1" x14ac:dyDescent="0.5">
      <c r="A90" s="504" t="s">
        <v>258</v>
      </c>
      <c r="B90" s="495">
        <v>300300094</v>
      </c>
      <c r="C90" s="40">
        <v>1754718</v>
      </c>
      <c r="D90" s="40">
        <v>1450613.0699999998</v>
      </c>
      <c r="E90" s="40">
        <v>1473652.81</v>
      </c>
      <c r="F90" s="40">
        <v>194870</v>
      </c>
      <c r="G90" s="40">
        <v>251499</v>
      </c>
      <c r="H90" s="40"/>
      <c r="I90" s="40"/>
      <c r="J90" s="40"/>
      <c r="K90" s="111">
        <f t="shared" si="6"/>
        <v>5125352.88</v>
      </c>
      <c r="L90" s="112"/>
      <c r="M90" s="40">
        <v>4643662.6759438897</v>
      </c>
      <c r="N90" s="40"/>
      <c r="O90" s="40"/>
      <c r="P90" s="40"/>
      <c r="Q90" s="40"/>
      <c r="R90" s="40"/>
      <c r="S90" s="40">
        <v>19266.361699388177</v>
      </c>
      <c r="T90" s="111">
        <f t="shared" si="7"/>
        <v>4662929.037643278</v>
      </c>
      <c r="U90" s="113">
        <f t="shared" si="8"/>
        <v>9788281.9176432788</v>
      </c>
    </row>
    <row r="91" spans="1:21" ht="23.45" customHeight="1" x14ac:dyDescent="0.5">
      <c r="A91" s="504" t="s">
        <v>259</v>
      </c>
      <c r="B91" s="495">
        <v>300300095</v>
      </c>
      <c r="C91" s="40">
        <v>1823922.3299999998</v>
      </c>
      <c r="D91" s="40">
        <v>1386148.22</v>
      </c>
      <c r="E91" s="40">
        <v>1725159.09</v>
      </c>
      <c r="F91" s="40">
        <v>337762</v>
      </c>
      <c r="G91" s="40">
        <v>58116.5</v>
      </c>
      <c r="H91" s="40"/>
      <c r="I91" s="40"/>
      <c r="J91" s="40"/>
      <c r="K91" s="111">
        <f t="shared" si="6"/>
        <v>5331108.1399999997</v>
      </c>
      <c r="L91" s="112"/>
      <c r="M91" s="40">
        <v>3245534.4423692413</v>
      </c>
      <c r="N91" s="40"/>
      <c r="O91" s="40"/>
      <c r="P91" s="40"/>
      <c r="Q91" s="40"/>
      <c r="R91" s="40"/>
      <c r="S91" s="40">
        <v>30083.395525501172</v>
      </c>
      <c r="T91" s="111">
        <f t="shared" si="7"/>
        <v>3275617.8378947424</v>
      </c>
      <c r="U91" s="113">
        <f t="shared" si="8"/>
        <v>8606725.977894742</v>
      </c>
    </row>
    <row r="92" spans="1:21" ht="23.45" customHeight="1" x14ac:dyDescent="0.5">
      <c r="A92" s="504" t="s">
        <v>260</v>
      </c>
      <c r="B92" s="495">
        <v>300300116</v>
      </c>
      <c r="C92" s="40">
        <v>2178620</v>
      </c>
      <c r="D92" s="40">
        <v>10847009.279999999</v>
      </c>
      <c r="E92" s="40">
        <v>1864187.38</v>
      </c>
      <c r="F92" s="40">
        <v>169923.6</v>
      </c>
      <c r="G92" s="40"/>
      <c r="H92" s="40"/>
      <c r="I92" s="40"/>
      <c r="J92" s="40"/>
      <c r="K92" s="111">
        <f t="shared" si="6"/>
        <v>15059740.26</v>
      </c>
      <c r="L92" s="112"/>
      <c r="M92" s="40">
        <v>3590687.9151651468</v>
      </c>
      <c r="N92" s="40"/>
      <c r="O92" s="40"/>
      <c r="P92" s="40"/>
      <c r="Q92" s="40"/>
      <c r="R92" s="40"/>
      <c r="S92" s="40">
        <v>47917.402006594551</v>
      </c>
      <c r="T92" s="111">
        <f t="shared" si="7"/>
        <v>3638605.3171717413</v>
      </c>
      <c r="U92" s="113">
        <f t="shared" si="8"/>
        <v>18698345.577171743</v>
      </c>
    </row>
    <row r="93" spans="1:21" ht="23.45" customHeight="1" x14ac:dyDescent="0.5">
      <c r="A93" s="504" t="s">
        <v>261</v>
      </c>
      <c r="B93" s="495">
        <v>300300118</v>
      </c>
      <c r="C93" s="40">
        <v>3269739.5199999996</v>
      </c>
      <c r="D93" s="40">
        <v>848378.89999999979</v>
      </c>
      <c r="E93" s="40">
        <v>306199.32999999996</v>
      </c>
      <c r="F93" s="40">
        <v>322002</v>
      </c>
      <c r="G93" s="40"/>
      <c r="H93" s="40"/>
      <c r="I93" s="40"/>
      <c r="J93" s="40"/>
      <c r="K93" s="111">
        <f t="shared" si="6"/>
        <v>4746319.7499999991</v>
      </c>
      <c r="L93" s="112">
        <v>97865790.483805403</v>
      </c>
      <c r="M93" s="40">
        <v>12841420.466528157</v>
      </c>
      <c r="N93" s="40">
        <v>251185.78353804117</v>
      </c>
      <c r="O93" s="40"/>
      <c r="P93" s="40"/>
      <c r="Q93" s="40"/>
      <c r="R93" s="40"/>
      <c r="S93" s="40">
        <v>54228.151953701847</v>
      </c>
      <c r="T93" s="111">
        <f t="shared" si="7"/>
        <v>111012624.88582531</v>
      </c>
      <c r="U93" s="113">
        <f t="shared" si="8"/>
        <v>115758944.63582531</v>
      </c>
    </row>
    <row r="94" spans="1:21" ht="23.45" customHeight="1" x14ac:dyDescent="0.5">
      <c r="A94" s="504" t="s">
        <v>262</v>
      </c>
      <c r="B94" s="495">
        <v>300300119</v>
      </c>
      <c r="C94" s="40">
        <v>3018352.7</v>
      </c>
      <c r="D94" s="40">
        <v>4120857.5800000005</v>
      </c>
      <c r="E94" s="40">
        <v>4402168.16</v>
      </c>
      <c r="F94" s="40">
        <v>434667.89999999997</v>
      </c>
      <c r="G94" s="40">
        <v>313430</v>
      </c>
      <c r="H94" s="40"/>
      <c r="I94" s="40"/>
      <c r="J94" s="40"/>
      <c r="K94" s="111">
        <f t="shared" si="6"/>
        <v>12289476.340000002</v>
      </c>
      <c r="L94" s="112">
        <v>12341.521880509617</v>
      </c>
      <c r="M94" s="40">
        <v>18284898.135098834</v>
      </c>
      <c r="N94" s="40"/>
      <c r="O94" s="40"/>
      <c r="P94" s="40"/>
      <c r="Q94" s="40"/>
      <c r="R94" s="40"/>
      <c r="S94" s="40">
        <v>11248.820908848702</v>
      </c>
      <c r="T94" s="111">
        <f t="shared" si="7"/>
        <v>18308488.477888193</v>
      </c>
      <c r="U94" s="113">
        <f t="shared" si="8"/>
        <v>30597964.817888193</v>
      </c>
    </row>
    <row r="95" spans="1:21" s="150" customFormat="1" ht="23.45" customHeight="1" x14ac:dyDescent="0.5">
      <c r="A95" s="507" t="s">
        <v>59</v>
      </c>
      <c r="B95" s="498"/>
      <c r="C95" s="218"/>
      <c r="D95" s="218"/>
      <c r="E95" s="218"/>
      <c r="F95" s="218"/>
      <c r="G95" s="218"/>
      <c r="H95" s="218"/>
      <c r="I95" s="218"/>
      <c r="J95" s="218"/>
      <c r="K95" s="217"/>
      <c r="L95" s="219"/>
      <c r="M95" s="218"/>
      <c r="N95" s="218"/>
      <c r="O95" s="218"/>
      <c r="P95" s="218"/>
      <c r="Q95" s="218"/>
      <c r="R95" s="218"/>
      <c r="S95" s="218"/>
      <c r="T95" s="217"/>
      <c r="U95" s="146"/>
    </row>
    <row r="96" spans="1:21" ht="23.45" customHeight="1" x14ac:dyDescent="0.5">
      <c r="A96" s="508" t="s">
        <v>263</v>
      </c>
      <c r="B96" s="499">
        <v>300300002</v>
      </c>
      <c r="C96" s="40">
        <v>6859112.5000000009</v>
      </c>
      <c r="D96" s="40">
        <v>590248.73</v>
      </c>
      <c r="E96" s="40">
        <v>6533776.0200000005</v>
      </c>
      <c r="F96" s="40">
        <v>161585</v>
      </c>
      <c r="G96" s="40">
        <v>13931042.449999999</v>
      </c>
      <c r="H96" s="40"/>
      <c r="I96" s="40"/>
      <c r="J96" s="40"/>
      <c r="K96" s="223">
        <f t="shared" ref="K96:K104" si="9">SUM(C96:J96)</f>
        <v>28075764.699999999</v>
      </c>
      <c r="L96" s="221">
        <v>69516527.684960127</v>
      </c>
      <c r="M96" s="40">
        <v>10923859.461852016</v>
      </c>
      <c r="N96" s="40">
        <v>228077.19755787848</v>
      </c>
      <c r="O96" s="40"/>
      <c r="P96" s="40"/>
      <c r="Q96" s="40"/>
      <c r="R96" s="40"/>
      <c r="S96" s="40">
        <v>43957.950048317507</v>
      </c>
      <c r="T96" s="111">
        <f>SUM(L96:S96)</f>
        <v>80712422.294418335</v>
      </c>
      <c r="U96" s="113">
        <f>K96+T96</f>
        <v>108788186.99441834</v>
      </c>
    </row>
    <row r="97" spans="1:21" x14ac:dyDescent="0.5">
      <c r="A97" s="508" t="s">
        <v>264</v>
      </c>
      <c r="B97" s="499">
        <v>300300003</v>
      </c>
      <c r="C97" s="40">
        <f>11594342.5299996+0.5</f>
        <v>11594343.029999601</v>
      </c>
      <c r="D97" s="40">
        <v>1669561639.8399999</v>
      </c>
      <c r="E97" s="40">
        <f>1117578594.15-335663.050000191</f>
        <v>1117242931.0999999</v>
      </c>
      <c r="F97" s="40">
        <v>287216</v>
      </c>
      <c r="G97" s="40"/>
      <c r="H97" s="40"/>
      <c r="I97" s="40"/>
      <c r="J97" s="40"/>
      <c r="K97" s="223">
        <f t="shared" si="9"/>
        <v>2798686129.9699993</v>
      </c>
      <c r="L97" s="221">
        <v>162337788.6005362</v>
      </c>
      <c r="M97" s="40">
        <v>22580039.870785385</v>
      </c>
      <c r="N97" s="40">
        <v>485435.41582450317</v>
      </c>
      <c r="O97" s="40"/>
      <c r="P97" s="40"/>
      <c r="Q97" s="40"/>
      <c r="R97" s="40"/>
      <c r="S97" s="40">
        <f>97498.0397771844+335663.050000191</f>
        <v>433161.08977737546</v>
      </c>
      <c r="T97" s="111">
        <f t="shared" ref="T97:T104" si="10">SUM(L97:S97)</f>
        <v>185836424.97692347</v>
      </c>
      <c r="U97" s="113">
        <f t="shared" ref="U97:U104" si="11">K97+T97</f>
        <v>2984522554.9469228</v>
      </c>
    </row>
    <row r="98" spans="1:21" ht="23.45" customHeight="1" x14ac:dyDescent="0.5">
      <c r="A98" s="509" t="s">
        <v>265</v>
      </c>
      <c r="B98" s="500">
        <v>300300005</v>
      </c>
      <c r="C98" s="220">
        <v>1433119.82</v>
      </c>
      <c r="D98" s="220">
        <v>215037.9</v>
      </c>
      <c r="E98" s="220">
        <v>45121.599999999999</v>
      </c>
      <c r="F98" s="220">
        <v>3180</v>
      </c>
      <c r="G98" s="220"/>
      <c r="H98" s="40"/>
      <c r="I98" s="40"/>
      <c r="J98" s="220"/>
      <c r="K98" s="223">
        <f t="shared" si="9"/>
        <v>1696459.32</v>
      </c>
      <c r="L98" s="222">
        <v>46265208.386531852</v>
      </c>
      <c r="M98" s="220">
        <v>6764430.1285136882</v>
      </c>
      <c r="N98" s="220">
        <v>141097.54699164035</v>
      </c>
      <c r="O98" s="40"/>
      <c r="P98" s="40"/>
      <c r="Q98" s="40"/>
      <c r="R98" s="40"/>
      <c r="S98" s="220">
        <v>28086.728915479987</v>
      </c>
      <c r="T98" s="111">
        <f t="shared" si="10"/>
        <v>53198822.79095266</v>
      </c>
      <c r="U98" s="113">
        <f t="shared" si="11"/>
        <v>54895282.11095266</v>
      </c>
    </row>
    <row r="99" spans="1:21" ht="23.45" customHeight="1" x14ac:dyDescent="0.5">
      <c r="A99" s="509" t="s">
        <v>266</v>
      </c>
      <c r="B99" s="500">
        <v>300300007</v>
      </c>
      <c r="C99" s="220">
        <v>2503225.64</v>
      </c>
      <c r="D99" s="220">
        <v>111771730.52000004</v>
      </c>
      <c r="E99" s="220">
        <v>163139452.88999993</v>
      </c>
      <c r="F99" s="220">
        <v>202334</v>
      </c>
      <c r="G99" s="220"/>
      <c r="H99" s="40"/>
      <c r="I99" s="40"/>
      <c r="J99" s="220"/>
      <c r="K99" s="223">
        <f t="shared" si="9"/>
        <v>277616743.04999995</v>
      </c>
      <c r="L99" s="222">
        <v>53889368.903150126</v>
      </c>
      <c r="M99" s="220">
        <v>8491364.7401612494</v>
      </c>
      <c r="N99" s="220">
        <v>177663.00575816704</v>
      </c>
      <c r="O99" s="40"/>
      <c r="P99" s="40"/>
      <c r="Q99" s="40"/>
      <c r="R99" s="40"/>
      <c r="S99" s="220">
        <v>34169.685879401455</v>
      </c>
      <c r="T99" s="111">
        <f t="shared" si="10"/>
        <v>62592566.334948942</v>
      </c>
      <c r="U99" s="113">
        <f t="shared" si="11"/>
        <v>340209309.38494891</v>
      </c>
    </row>
    <row r="100" spans="1:21" ht="23.45" customHeight="1" x14ac:dyDescent="0.5">
      <c r="A100" s="509" t="s">
        <v>267</v>
      </c>
      <c r="B100" s="500">
        <v>300300016</v>
      </c>
      <c r="C100" s="220">
        <v>2881970.1599999997</v>
      </c>
      <c r="D100" s="220">
        <v>328050.89000000013</v>
      </c>
      <c r="E100" s="220">
        <v>5189799.1900000004</v>
      </c>
      <c r="F100" s="220">
        <v>102234.8</v>
      </c>
      <c r="G100" s="220"/>
      <c r="H100" s="40"/>
      <c r="I100" s="40"/>
      <c r="J100" s="220"/>
      <c r="K100" s="223">
        <f t="shared" si="9"/>
        <v>8502055.040000001</v>
      </c>
      <c r="L100" s="222">
        <v>62946089.091298364</v>
      </c>
      <c r="M100" s="220">
        <v>8291301.6536190398</v>
      </c>
      <c r="N100" s="220">
        <v>138778.82354205297</v>
      </c>
      <c r="O100" s="40"/>
      <c r="P100" s="40"/>
      <c r="Q100" s="40"/>
      <c r="R100" s="40"/>
      <c r="S100" s="220">
        <v>32400.603460709557</v>
      </c>
      <c r="T100" s="111">
        <f t="shared" si="10"/>
        <v>71408570.17192018</v>
      </c>
      <c r="U100" s="113">
        <f t="shared" si="11"/>
        <v>79910625.211920187</v>
      </c>
    </row>
    <row r="101" spans="1:21" ht="23.45" customHeight="1" x14ac:dyDescent="0.5">
      <c r="A101" s="509" t="s">
        <v>268</v>
      </c>
      <c r="B101" s="500">
        <v>300300018</v>
      </c>
      <c r="C101" s="220">
        <v>2062487.74</v>
      </c>
      <c r="D101" s="220">
        <v>280246.31</v>
      </c>
      <c r="E101" s="220">
        <v>237826.01000000007</v>
      </c>
      <c r="F101" s="220">
        <v>1425656.9500000002</v>
      </c>
      <c r="G101" s="220"/>
      <c r="H101" s="40"/>
      <c r="I101" s="40"/>
      <c r="J101" s="220"/>
      <c r="K101" s="223">
        <f t="shared" si="9"/>
        <v>4006217.0100000002</v>
      </c>
      <c r="L101" s="222">
        <v>77368672.272031829</v>
      </c>
      <c r="M101" s="220">
        <v>12636504.158441419</v>
      </c>
      <c r="N101" s="220">
        <v>353089.23670892767</v>
      </c>
      <c r="O101" s="40"/>
      <c r="P101" s="40"/>
      <c r="Q101" s="40"/>
      <c r="R101" s="40"/>
      <c r="S101" s="220">
        <v>59768.094764012247</v>
      </c>
      <c r="T101" s="111">
        <f t="shared" si="10"/>
        <v>90418033.761946186</v>
      </c>
      <c r="U101" s="113">
        <f t="shared" si="11"/>
        <v>94424250.771946192</v>
      </c>
    </row>
    <row r="102" spans="1:21" ht="23.45" customHeight="1" x14ac:dyDescent="0.5">
      <c r="A102" s="509" t="s">
        <v>269</v>
      </c>
      <c r="B102" s="500">
        <v>300300019</v>
      </c>
      <c r="C102" s="220">
        <v>493958.5</v>
      </c>
      <c r="D102" s="220">
        <v>50837.399999999994</v>
      </c>
      <c r="E102" s="220">
        <v>27945.7</v>
      </c>
      <c r="F102" s="220"/>
      <c r="G102" s="220"/>
      <c r="H102" s="40"/>
      <c r="I102" s="40"/>
      <c r="J102" s="220"/>
      <c r="K102" s="223">
        <f t="shared" si="9"/>
        <v>572741.6</v>
      </c>
      <c r="L102" s="222">
        <v>39891831.241185449</v>
      </c>
      <c r="M102" s="220">
        <v>7003442.7796936305</v>
      </c>
      <c r="N102" s="220">
        <v>824969.78880815022</v>
      </c>
      <c r="O102" s="40"/>
      <c r="P102" s="40"/>
      <c r="Q102" s="40"/>
      <c r="R102" s="40"/>
      <c r="S102" s="220">
        <v>101069.95583799915</v>
      </c>
      <c r="T102" s="111">
        <f t="shared" si="10"/>
        <v>47821313.765525237</v>
      </c>
      <c r="U102" s="113">
        <f t="shared" si="11"/>
        <v>48394055.365525238</v>
      </c>
    </row>
    <row r="103" spans="1:21" ht="23.45" customHeight="1" x14ac:dyDescent="0.5">
      <c r="A103" s="509" t="s">
        <v>270</v>
      </c>
      <c r="B103" s="500">
        <v>300300020</v>
      </c>
      <c r="C103" s="220">
        <v>771741.19</v>
      </c>
      <c r="D103" s="220">
        <v>149412.04999999996</v>
      </c>
      <c r="E103" s="220">
        <v>84014.8</v>
      </c>
      <c r="F103" s="220">
        <v>1580</v>
      </c>
      <c r="G103" s="220">
        <v>361570.68</v>
      </c>
      <c r="H103" s="40"/>
      <c r="I103" s="40"/>
      <c r="J103" s="220"/>
      <c r="K103" s="223">
        <f t="shared" si="9"/>
        <v>1368318.72</v>
      </c>
      <c r="L103" s="222">
        <v>15258199.764545351</v>
      </c>
      <c r="M103" s="220">
        <v>2880281.5021474897</v>
      </c>
      <c r="N103" s="220">
        <v>178642.88463317233</v>
      </c>
      <c r="O103" s="40"/>
      <c r="P103" s="40"/>
      <c r="Q103" s="40"/>
      <c r="R103" s="40"/>
      <c r="S103" s="220">
        <v>23698.806254978066</v>
      </c>
      <c r="T103" s="111">
        <f t="shared" si="10"/>
        <v>18340822.957580991</v>
      </c>
      <c r="U103" s="113">
        <f t="shared" si="11"/>
        <v>19709141.67758099</v>
      </c>
    </row>
    <row r="104" spans="1:21" ht="23.45" customHeight="1" x14ac:dyDescent="0.5">
      <c r="A104" s="509" t="s">
        <v>271</v>
      </c>
      <c r="B104" s="500">
        <v>300300117</v>
      </c>
      <c r="C104" s="220">
        <v>5855100.4300000006</v>
      </c>
      <c r="D104" s="220">
        <v>1377916.1900000004</v>
      </c>
      <c r="E104" s="220">
        <v>3137072.5900000003</v>
      </c>
      <c r="F104" s="220">
        <v>138532</v>
      </c>
      <c r="G104" s="220"/>
      <c r="H104" s="40"/>
      <c r="I104" s="40"/>
      <c r="J104" s="220"/>
      <c r="K104" s="223">
        <f t="shared" si="9"/>
        <v>10508621.210000001</v>
      </c>
      <c r="L104" s="222">
        <v>70137379.865139216</v>
      </c>
      <c r="M104" s="220">
        <v>9210350.6366799343</v>
      </c>
      <c r="N104" s="220">
        <v>260284.09989534647</v>
      </c>
      <c r="O104" s="40"/>
      <c r="P104" s="40"/>
      <c r="Q104" s="40"/>
      <c r="R104" s="40"/>
      <c r="S104" s="220">
        <v>47647.555139010889</v>
      </c>
      <c r="T104" s="111">
        <f t="shared" si="10"/>
        <v>79655662.156853497</v>
      </c>
      <c r="U104" s="113">
        <f t="shared" si="11"/>
        <v>90164283.366853505</v>
      </c>
    </row>
  </sheetData>
  <autoFilter ref="A7:U104" xr:uid="{00000000-0009-0000-0000-000001000000}"/>
  <mergeCells count="5">
    <mergeCell ref="A3:A4"/>
    <mergeCell ref="C3:K3"/>
    <mergeCell ref="L3:T3"/>
    <mergeCell ref="U3:U4"/>
    <mergeCell ref="B3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ColWidth="9.125" defaultRowHeight="23.25" x14ac:dyDescent="0.5"/>
  <cols>
    <col min="1" max="1" width="9.25" style="66" bestFit="1" customWidth="1"/>
    <col min="2" max="2" width="62.375" style="2" customWidth="1"/>
    <col min="3" max="4" width="18.75" style="2" bestFit="1" customWidth="1"/>
    <col min="5" max="6" width="16.875" style="2" bestFit="1" customWidth="1"/>
    <col min="7" max="7" width="18.75" style="2" bestFit="1" customWidth="1"/>
    <col min="8" max="8" width="14.625" style="385" bestFit="1" customWidth="1"/>
    <col min="9" max="9" width="23.25" style="150" bestFit="1" customWidth="1"/>
    <col min="10" max="10" width="16.875" style="150" bestFit="1" customWidth="1"/>
    <col min="11" max="16384" width="9.125" style="2"/>
  </cols>
  <sheetData>
    <row r="1" spans="1:10" x14ac:dyDescent="0.5">
      <c r="A1" s="94" t="s">
        <v>525</v>
      </c>
      <c r="C1" s="429"/>
      <c r="D1" s="429"/>
      <c r="E1" s="429"/>
      <c r="F1" s="429"/>
      <c r="G1" s="385"/>
      <c r="I1" s="385"/>
    </row>
    <row r="2" spans="1:10" x14ac:dyDescent="0.5">
      <c r="B2" s="94"/>
      <c r="C2" s="95"/>
      <c r="D2" s="95"/>
      <c r="E2" s="473"/>
      <c r="F2" s="473"/>
      <c r="G2" s="473"/>
      <c r="H2" s="386"/>
      <c r="I2" s="205"/>
      <c r="J2" s="96" t="s">
        <v>26</v>
      </c>
    </row>
    <row r="3" spans="1:10" x14ac:dyDescent="0.5">
      <c r="A3" s="97" t="s">
        <v>48</v>
      </c>
      <c r="B3" s="97" t="s">
        <v>8</v>
      </c>
      <c r="C3" s="97" t="s">
        <v>1</v>
      </c>
      <c r="D3" s="97" t="s">
        <v>2</v>
      </c>
      <c r="E3" s="97" t="s">
        <v>3</v>
      </c>
      <c r="F3" s="97" t="s">
        <v>11</v>
      </c>
      <c r="G3" s="97" t="s">
        <v>12</v>
      </c>
      <c r="H3" s="236" t="s">
        <v>13</v>
      </c>
      <c r="I3" s="97" t="s">
        <v>14</v>
      </c>
      <c r="J3" s="97" t="s">
        <v>39</v>
      </c>
    </row>
    <row r="4" spans="1:10" ht="24" thickBot="1" x14ac:dyDescent="0.55000000000000004">
      <c r="A4" s="54"/>
      <c r="B4" s="98" t="s">
        <v>12</v>
      </c>
      <c r="C4" s="148">
        <f>SUM(C6:C172)</f>
        <v>2510190290.0599999</v>
      </c>
      <c r="D4" s="148">
        <f>SUM(D6:D172)</f>
        <v>1281191511.000001</v>
      </c>
      <c r="E4" s="148">
        <f>SUM(E6:E172)</f>
        <v>101078845.38000001</v>
      </c>
      <c r="F4" s="148">
        <f>SUM(F6:F172)</f>
        <v>2016488491.9500005</v>
      </c>
      <c r="G4" s="148">
        <f>SUM(G6:G2002)</f>
        <v>5908949138.3900013</v>
      </c>
      <c r="H4" s="387"/>
      <c r="I4" s="206"/>
      <c r="J4" s="149"/>
    </row>
    <row r="5" spans="1:10" ht="24" thickTop="1" x14ac:dyDescent="0.5">
      <c r="A5" s="482" t="s">
        <v>60</v>
      </c>
      <c r="B5" s="483"/>
      <c r="C5" s="484"/>
      <c r="D5" s="484"/>
      <c r="E5" s="484"/>
      <c r="F5" s="484"/>
      <c r="G5" s="484"/>
      <c r="H5" s="485"/>
      <c r="I5" s="483"/>
      <c r="J5" s="486"/>
    </row>
    <row r="6" spans="1:10" x14ac:dyDescent="0.5">
      <c r="A6" s="54">
        <v>1</v>
      </c>
      <c r="B6" s="99" t="s">
        <v>272</v>
      </c>
      <c r="C6" s="229">
        <v>0</v>
      </c>
      <c r="D6" s="229">
        <v>0</v>
      </c>
      <c r="E6" s="230">
        <v>0</v>
      </c>
      <c r="F6" s="230">
        <v>0</v>
      </c>
      <c r="G6" s="409">
        <f>SUM(C6:F6)</f>
        <v>0</v>
      </c>
      <c r="H6" s="230">
        <v>0</v>
      </c>
      <c r="I6" s="207" t="s">
        <v>426</v>
      </c>
      <c r="J6" s="151" t="e">
        <f t="shared" ref="J6:J7" si="0">G6/H6</f>
        <v>#DIV/0!</v>
      </c>
    </row>
    <row r="7" spans="1:10" x14ac:dyDescent="0.5">
      <c r="A7" s="54">
        <v>2</v>
      </c>
      <c r="B7" s="99" t="s">
        <v>273</v>
      </c>
      <c r="C7" s="230">
        <v>0</v>
      </c>
      <c r="D7" s="410">
        <v>0</v>
      </c>
      <c r="E7" s="230">
        <v>0</v>
      </c>
      <c r="F7" s="230">
        <v>0</v>
      </c>
      <c r="G7" s="409">
        <f>SUM(C7:F7)</f>
        <v>0</v>
      </c>
      <c r="H7" s="230">
        <v>0</v>
      </c>
      <c r="I7" s="207" t="s">
        <v>426</v>
      </c>
      <c r="J7" s="151" t="e">
        <f t="shared" si="0"/>
        <v>#DIV/0!</v>
      </c>
    </row>
    <row r="8" spans="1:10" x14ac:dyDescent="0.5">
      <c r="A8" s="54">
        <v>3</v>
      </c>
      <c r="B8" s="99" t="s">
        <v>274</v>
      </c>
      <c r="C8" s="230">
        <v>27939451.032125622</v>
      </c>
      <c r="D8" s="410">
        <v>8607149.6088128239</v>
      </c>
      <c r="E8" s="230">
        <v>2028223.3577496614</v>
      </c>
      <c r="F8" s="230">
        <v>1612605.8634913124</v>
      </c>
      <c r="G8" s="409">
        <f t="shared" ref="G8:G12" si="1">SUM(C8:F8)</f>
        <v>40187429.862179421</v>
      </c>
      <c r="H8" s="230">
        <v>10768</v>
      </c>
      <c r="I8" s="207" t="s">
        <v>427</v>
      </c>
      <c r="J8" s="151">
        <f>G8/H8</f>
        <v>3732.1164433673312</v>
      </c>
    </row>
    <row r="9" spans="1:10" x14ac:dyDescent="0.5">
      <c r="A9" s="54">
        <v>4</v>
      </c>
      <c r="B9" s="99" t="s">
        <v>275</v>
      </c>
      <c r="C9" s="230">
        <v>2502549.7625391819</v>
      </c>
      <c r="D9" s="410">
        <v>769980.86678573105</v>
      </c>
      <c r="E9" s="230">
        <v>181668.91956741063</v>
      </c>
      <c r="F9" s="230">
        <v>144441.86523597728</v>
      </c>
      <c r="G9" s="409">
        <f t="shared" si="1"/>
        <v>3598641.4141283012</v>
      </c>
      <c r="H9" s="229">
        <v>12</v>
      </c>
      <c r="I9" s="207" t="s">
        <v>427</v>
      </c>
      <c r="J9" s="151">
        <f t="shared" ref="J9:J71" si="2">G9/H9</f>
        <v>299886.78451069177</v>
      </c>
    </row>
    <row r="10" spans="1:10" x14ac:dyDescent="0.5">
      <c r="A10" s="54">
        <v>5</v>
      </c>
      <c r="B10" s="99" t="s">
        <v>276</v>
      </c>
      <c r="C10" s="230">
        <v>5800763.3212146834</v>
      </c>
      <c r="D10" s="410">
        <v>1844850.2871203881</v>
      </c>
      <c r="E10" s="230">
        <v>420943.73715017515</v>
      </c>
      <c r="F10" s="230">
        <v>334685.19930737466</v>
      </c>
      <c r="G10" s="409">
        <f t="shared" si="1"/>
        <v>8401242.5447926223</v>
      </c>
      <c r="H10" s="229">
        <v>4894</v>
      </c>
      <c r="I10" s="207" t="s">
        <v>17</v>
      </c>
      <c r="J10" s="151">
        <f t="shared" si="2"/>
        <v>1716.6413046163921</v>
      </c>
    </row>
    <row r="11" spans="1:10" x14ac:dyDescent="0.5">
      <c r="A11" s="54">
        <v>6</v>
      </c>
      <c r="B11" s="99" t="s">
        <v>277</v>
      </c>
      <c r="C11" s="230">
        <v>5.3363542107717468</v>
      </c>
      <c r="D11" s="410">
        <v>1.6418816929005555</v>
      </c>
      <c r="E11" s="230">
        <v>0.38738478587385411</v>
      </c>
      <c r="F11" s="230">
        <v>0.30800304845153481</v>
      </c>
      <c r="G11" s="409">
        <f t="shared" si="1"/>
        <v>7.6736237379976906</v>
      </c>
      <c r="H11" s="230">
        <v>178</v>
      </c>
      <c r="I11" s="207" t="s">
        <v>18</v>
      </c>
      <c r="J11" s="151">
        <f t="shared" si="2"/>
        <v>4.3110245719088149E-2</v>
      </c>
    </row>
    <row r="12" spans="1:10" x14ac:dyDescent="0.5">
      <c r="A12" s="54">
        <v>7</v>
      </c>
      <c r="B12" s="227" t="s">
        <v>278</v>
      </c>
      <c r="C12" s="229">
        <v>29413098.992437717</v>
      </c>
      <c r="D12" s="229">
        <v>899731.03184895171</v>
      </c>
      <c r="E12" s="229">
        <v>597652.32044524117</v>
      </c>
      <c r="F12" s="229">
        <v>296654.74323538569</v>
      </c>
      <c r="G12" s="411">
        <f t="shared" si="1"/>
        <v>31207137.087967295</v>
      </c>
      <c r="H12" s="229">
        <v>58</v>
      </c>
      <c r="I12" s="228" t="s">
        <v>18</v>
      </c>
      <c r="J12" s="151">
        <f t="shared" si="2"/>
        <v>538054.08772357402</v>
      </c>
    </row>
    <row r="13" spans="1:10" x14ac:dyDescent="0.5">
      <c r="A13" s="54">
        <v>8</v>
      </c>
      <c r="B13" s="224" t="s">
        <v>279</v>
      </c>
      <c r="C13" s="231">
        <v>3284119.5066071195</v>
      </c>
      <c r="D13" s="412">
        <v>1010453.1075376311</v>
      </c>
      <c r="E13" s="231">
        <v>238405.82570083134</v>
      </c>
      <c r="F13" s="231">
        <v>189552.4134196963</v>
      </c>
      <c r="G13" s="409">
        <f t="shared" ref="G13:G76" si="3">SUM(C13:F13)</f>
        <v>4722530.853265279</v>
      </c>
      <c r="H13" s="231">
        <v>104028</v>
      </c>
      <c r="I13" s="226" t="s">
        <v>428</v>
      </c>
      <c r="J13" s="151">
        <f t="shared" si="2"/>
        <v>45.396728316081045</v>
      </c>
    </row>
    <row r="14" spans="1:10" x14ac:dyDescent="0.5">
      <c r="A14" s="54">
        <v>9</v>
      </c>
      <c r="B14" s="224" t="s">
        <v>280</v>
      </c>
      <c r="C14" s="231">
        <v>29769215.122948725</v>
      </c>
      <c r="D14" s="412">
        <v>948603.47790136421</v>
      </c>
      <c r="E14" s="231">
        <v>605027.30075477995</v>
      </c>
      <c r="F14" s="231">
        <v>300315.43828374147</v>
      </c>
      <c r="G14" s="409">
        <f t="shared" si="3"/>
        <v>31623161.33988861</v>
      </c>
      <c r="H14" s="231">
        <v>1370</v>
      </c>
      <c r="I14" s="226" t="s">
        <v>18</v>
      </c>
      <c r="J14" s="151">
        <f t="shared" si="2"/>
        <v>23082.59951816687</v>
      </c>
    </row>
    <row r="15" spans="1:10" x14ac:dyDescent="0.5">
      <c r="A15" s="54">
        <v>10</v>
      </c>
      <c r="B15" s="74" t="s">
        <v>281</v>
      </c>
      <c r="C15" s="229">
        <v>24009753.134640194</v>
      </c>
      <c r="D15" s="413">
        <v>733754.71789187274</v>
      </c>
      <c r="E15" s="229">
        <v>488089.52547563671</v>
      </c>
      <c r="F15" s="229">
        <v>242271.41416934016</v>
      </c>
      <c r="G15" s="409">
        <f t="shared" si="3"/>
        <v>25473868.792177044</v>
      </c>
      <c r="H15" s="229">
        <v>73</v>
      </c>
      <c r="I15" s="225" t="s">
        <v>18</v>
      </c>
      <c r="J15" s="151">
        <f t="shared" si="2"/>
        <v>348957.10674215131</v>
      </c>
    </row>
    <row r="16" spans="1:10" x14ac:dyDescent="0.5">
      <c r="A16" s="54">
        <v>11</v>
      </c>
      <c r="B16" s="224" t="s">
        <v>282</v>
      </c>
      <c r="C16" s="231">
        <v>25812179.637417417</v>
      </c>
      <c r="D16" s="412">
        <v>857817.55283746577</v>
      </c>
      <c r="E16" s="231">
        <v>524457.13768789743</v>
      </c>
      <c r="F16" s="231">
        <v>260323.08784957443</v>
      </c>
      <c r="G16" s="409">
        <f t="shared" si="3"/>
        <v>27454777.415792357</v>
      </c>
      <c r="H16" s="231">
        <v>64</v>
      </c>
      <c r="I16" s="226" t="s">
        <v>18</v>
      </c>
      <c r="J16" s="151">
        <f t="shared" si="2"/>
        <v>428980.89712175558</v>
      </c>
    </row>
    <row r="17" spans="1:10" x14ac:dyDescent="0.5">
      <c r="A17" s="54">
        <v>12</v>
      </c>
      <c r="B17" s="224" t="s">
        <v>283</v>
      </c>
      <c r="C17" s="231">
        <v>0</v>
      </c>
      <c r="D17" s="412">
        <v>0</v>
      </c>
      <c r="E17" s="231">
        <v>0</v>
      </c>
      <c r="F17" s="231">
        <v>0</v>
      </c>
      <c r="G17" s="409">
        <f t="shared" si="3"/>
        <v>0</v>
      </c>
      <c r="H17" s="231">
        <v>0</v>
      </c>
      <c r="I17" s="226" t="s">
        <v>427</v>
      </c>
      <c r="J17" s="151" t="e">
        <f t="shared" si="2"/>
        <v>#DIV/0!</v>
      </c>
    </row>
    <row r="18" spans="1:10" x14ac:dyDescent="0.5">
      <c r="A18" s="54">
        <v>13</v>
      </c>
      <c r="B18" s="224" t="s">
        <v>284</v>
      </c>
      <c r="C18" s="231">
        <v>7751983.9017240433</v>
      </c>
      <c r="D18" s="412">
        <v>2385119.1186313359</v>
      </c>
      <c r="E18" s="231">
        <v>562743.87067582551</v>
      </c>
      <c r="F18" s="231">
        <v>447428.07148345711</v>
      </c>
      <c r="G18" s="409">
        <f t="shared" si="3"/>
        <v>11147274.962514663</v>
      </c>
      <c r="H18" s="231">
        <v>17172</v>
      </c>
      <c r="I18" s="226" t="s">
        <v>427</v>
      </c>
      <c r="J18" s="151">
        <f t="shared" si="2"/>
        <v>649.15414410171581</v>
      </c>
    </row>
    <row r="19" spans="1:10" x14ac:dyDescent="0.5">
      <c r="A19" s="54">
        <v>14</v>
      </c>
      <c r="B19" s="74" t="s">
        <v>285</v>
      </c>
      <c r="C19" s="229">
        <v>1593735.5708452975</v>
      </c>
      <c r="D19" s="229">
        <v>186026.37956605075</v>
      </c>
      <c r="E19" s="229">
        <v>64960.384773595229</v>
      </c>
      <c r="F19" s="229">
        <v>25013.16009897631</v>
      </c>
      <c r="G19" s="409">
        <f t="shared" si="3"/>
        <v>1869735.4952839199</v>
      </c>
      <c r="H19" s="229">
        <v>41</v>
      </c>
      <c r="I19" s="225" t="s">
        <v>18</v>
      </c>
      <c r="J19" s="151">
        <f t="shared" si="2"/>
        <v>45603.304763022432</v>
      </c>
    </row>
    <row r="20" spans="1:10" x14ac:dyDescent="0.5">
      <c r="A20" s="54">
        <v>15</v>
      </c>
      <c r="B20" s="74" t="s">
        <v>286</v>
      </c>
      <c r="C20" s="229">
        <v>2305506.6060744133</v>
      </c>
      <c r="D20" s="229">
        <v>269106.77959340578</v>
      </c>
      <c r="E20" s="229">
        <v>93972.048417809478</v>
      </c>
      <c r="F20" s="229">
        <v>36184.174402533048</v>
      </c>
      <c r="G20" s="409">
        <f t="shared" si="3"/>
        <v>2704769.6084881616</v>
      </c>
      <c r="H20" s="229">
        <v>4228</v>
      </c>
      <c r="I20" s="225" t="s">
        <v>18</v>
      </c>
      <c r="J20" s="151">
        <f t="shared" si="2"/>
        <v>639.72791118452255</v>
      </c>
    </row>
    <row r="21" spans="1:10" x14ac:dyDescent="0.5">
      <c r="A21" s="54">
        <v>16</v>
      </c>
      <c r="B21" s="224" t="s">
        <v>287</v>
      </c>
      <c r="C21" s="231">
        <v>1426730.8154015583</v>
      </c>
      <c r="D21" s="412">
        <v>166533.00149641605</v>
      </c>
      <c r="E21" s="231">
        <v>58153.299977908922</v>
      </c>
      <c r="F21" s="231">
        <v>22392.074919212748</v>
      </c>
      <c r="G21" s="409">
        <f t="shared" si="3"/>
        <v>1673809.191795096</v>
      </c>
      <c r="H21" s="231">
        <v>4</v>
      </c>
      <c r="I21" s="226" t="s">
        <v>18</v>
      </c>
      <c r="J21" s="151">
        <f t="shared" si="2"/>
        <v>418452.29794877401</v>
      </c>
    </row>
    <row r="22" spans="1:10" x14ac:dyDescent="0.5">
      <c r="A22" s="54">
        <v>17</v>
      </c>
      <c r="B22" s="224" t="s">
        <v>288</v>
      </c>
      <c r="C22" s="231">
        <v>1427580.027346154</v>
      </c>
      <c r="D22" s="412">
        <v>166632.12447919138</v>
      </c>
      <c r="E22" s="231">
        <v>58187.913709122819</v>
      </c>
      <c r="F22" s="231">
        <v>22405.403023772065</v>
      </c>
      <c r="G22" s="409">
        <f t="shared" si="3"/>
        <v>1674805.4685582404</v>
      </c>
      <c r="H22" s="231">
        <v>153</v>
      </c>
      <c r="I22" s="226" t="s">
        <v>427</v>
      </c>
      <c r="J22" s="151">
        <f t="shared" si="2"/>
        <v>10946.440970968892</v>
      </c>
    </row>
    <row r="23" spans="1:10" x14ac:dyDescent="0.5">
      <c r="A23" s="54">
        <v>18</v>
      </c>
      <c r="B23" s="224" t="s">
        <v>289</v>
      </c>
      <c r="C23" s="231">
        <v>1433391.0259238211</v>
      </c>
      <c r="D23" s="412">
        <v>167310.40451939503</v>
      </c>
      <c r="E23" s="231">
        <v>58424.769000822096</v>
      </c>
      <c r="F23" s="231">
        <v>22496.604751597606</v>
      </c>
      <c r="G23" s="409">
        <f t="shared" si="3"/>
        <v>1681622.804195636</v>
      </c>
      <c r="H23" s="231">
        <v>15</v>
      </c>
      <c r="I23" s="226" t="s">
        <v>18</v>
      </c>
      <c r="J23" s="151">
        <f t="shared" si="2"/>
        <v>112108.18694637573</v>
      </c>
    </row>
    <row r="24" spans="1:10" x14ac:dyDescent="0.5">
      <c r="A24" s="54">
        <v>19</v>
      </c>
      <c r="B24" s="224" t="s">
        <v>290</v>
      </c>
      <c r="C24" s="231">
        <v>1442331.1533467199</v>
      </c>
      <c r="D24" s="412">
        <v>168353.92740221487</v>
      </c>
      <c r="E24" s="231">
        <v>58789.167040208536</v>
      </c>
      <c r="F24" s="231">
        <v>22636.917136302432</v>
      </c>
      <c r="G24" s="409">
        <f t="shared" si="3"/>
        <v>1692111.1649254458</v>
      </c>
      <c r="H24" s="231">
        <v>6285</v>
      </c>
      <c r="I24" s="226" t="s">
        <v>18</v>
      </c>
      <c r="J24" s="151">
        <f t="shared" si="2"/>
        <v>269.23009784016642</v>
      </c>
    </row>
    <row r="25" spans="1:10" x14ac:dyDescent="0.5">
      <c r="A25" s="54">
        <v>20</v>
      </c>
      <c r="B25" s="74" t="s">
        <v>291</v>
      </c>
      <c r="C25" s="229">
        <v>1453953.1505020547</v>
      </c>
      <c r="D25" s="413">
        <v>169710.48748262218</v>
      </c>
      <c r="E25" s="229">
        <v>59262.877623607113</v>
      </c>
      <c r="F25" s="229">
        <v>22819.320591953521</v>
      </c>
      <c r="G25" s="409">
        <f t="shared" si="3"/>
        <v>1705745.8362002377</v>
      </c>
      <c r="H25" s="229">
        <v>3590</v>
      </c>
      <c r="I25" s="225" t="s">
        <v>18</v>
      </c>
      <c r="J25" s="151">
        <f t="shared" si="2"/>
        <v>475.13811593321384</v>
      </c>
    </row>
    <row r="26" spans="1:10" x14ac:dyDescent="0.5">
      <c r="A26" s="54">
        <v>21</v>
      </c>
      <c r="B26" s="74" t="s">
        <v>292</v>
      </c>
      <c r="C26" s="229">
        <v>1442778.0380274404</v>
      </c>
      <c r="D26" s="413">
        <v>168406.08934222473</v>
      </c>
      <c r="E26" s="229">
        <v>58807.381982097337</v>
      </c>
      <c r="F26" s="229">
        <v>22643.930845646148</v>
      </c>
      <c r="G26" s="409">
        <f t="shared" si="3"/>
        <v>1692635.4401974087</v>
      </c>
      <c r="H26" s="229">
        <v>225</v>
      </c>
      <c r="I26" s="225" t="s">
        <v>23</v>
      </c>
      <c r="J26" s="151">
        <f t="shared" si="2"/>
        <v>7522.8241786551498</v>
      </c>
    </row>
    <row r="27" spans="1:10" x14ac:dyDescent="0.5">
      <c r="A27" s="54">
        <v>22</v>
      </c>
      <c r="B27" s="224" t="s">
        <v>293</v>
      </c>
      <c r="C27" s="231">
        <v>1433391.0259238211</v>
      </c>
      <c r="D27" s="412">
        <v>167310.40451939503</v>
      </c>
      <c r="E27" s="231">
        <v>58424.769000822096</v>
      </c>
      <c r="F27" s="231">
        <v>22496.604751597606</v>
      </c>
      <c r="G27" s="409">
        <f t="shared" si="3"/>
        <v>1681622.804195636</v>
      </c>
      <c r="H27" s="231">
        <v>184</v>
      </c>
      <c r="I27" s="226" t="s">
        <v>23</v>
      </c>
      <c r="J27" s="151">
        <f t="shared" si="2"/>
        <v>9139.2543706284559</v>
      </c>
    </row>
    <row r="28" spans="1:10" x14ac:dyDescent="0.5">
      <c r="A28" s="54">
        <v>23</v>
      </c>
      <c r="B28" s="224" t="s">
        <v>294</v>
      </c>
      <c r="C28" s="231">
        <v>1426686.0707686751</v>
      </c>
      <c r="D28" s="412">
        <v>166527.77874666222</v>
      </c>
      <c r="E28" s="231">
        <v>58151.476194452101</v>
      </c>
      <c r="F28" s="231">
        <v>22391.372666789979</v>
      </c>
      <c r="G28" s="409">
        <f t="shared" si="3"/>
        <v>1673756.6983765792</v>
      </c>
      <c r="H28" s="231">
        <v>0</v>
      </c>
      <c r="I28" s="226" t="s">
        <v>427</v>
      </c>
      <c r="J28" s="151" t="e">
        <f t="shared" si="2"/>
        <v>#DIV/0!</v>
      </c>
    </row>
    <row r="29" spans="1:10" x14ac:dyDescent="0.5">
      <c r="A29" s="54">
        <v>24</v>
      </c>
      <c r="B29" s="224" t="s">
        <v>295</v>
      </c>
      <c r="C29" s="231">
        <v>3745381.7780472818</v>
      </c>
      <c r="D29" s="412">
        <v>437174.03627582436</v>
      </c>
      <c r="E29" s="231">
        <v>152661.11008422784</v>
      </c>
      <c r="F29" s="231">
        <v>58782.545712019521</v>
      </c>
      <c r="G29" s="409">
        <f t="shared" si="3"/>
        <v>4393999.4701193534</v>
      </c>
      <c r="H29" s="231">
        <v>407</v>
      </c>
      <c r="I29" s="226" t="s">
        <v>427</v>
      </c>
      <c r="J29" s="151">
        <f t="shared" si="2"/>
        <v>10796.067494150746</v>
      </c>
    </row>
    <row r="30" spans="1:10" x14ac:dyDescent="0.5">
      <c r="A30" s="54">
        <v>25</v>
      </c>
      <c r="B30" s="99" t="s">
        <v>296</v>
      </c>
      <c r="C30" s="230">
        <v>1445907.166872672</v>
      </c>
      <c r="D30" s="410">
        <v>168771.33218484093</v>
      </c>
      <c r="E30" s="230">
        <v>58934.9247297845</v>
      </c>
      <c r="F30" s="230">
        <v>22693.041502525437</v>
      </c>
      <c r="G30" s="409">
        <f t="shared" si="3"/>
        <v>1696306.4652898228</v>
      </c>
      <c r="H30" s="230">
        <v>407</v>
      </c>
      <c r="I30" s="207" t="s">
        <v>16</v>
      </c>
      <c r="J30" s="151">
        <f t="shared" si="2"/>
        <v>4167.8291530462475</v>
      </c>
    </row>
    <row r="31" spans="1:10" x14ac:dyDescent="0.5">
      <c r="A31" s="54">
        <v>26</v>
      </c>
      <c r="B31" s="127" t="s">
        <v>297</v>
      </c>
      <c r="C31" s="232">
        <v>1429368.1277171483</v>
      </c>
      <c r="D31" s="232">
        <v>166840.83779675909</v>
      </c>
      <c r="E31" s="232">
        <v>58260.796369357347</v>
      </c>
      <c r="F31" s="232">
        <v>22433.46667603089</v>
      </c>
      <c r="G31" s="409">
        <f t="shared" si="3"/>
        <v>1676903.2285592956</v>
      </c>
      <c r="H31" s="232">
        <v>756</v>
      </c>
      <c r="I31" s="134" t="s">
        <v>427</v>
      </c>
      <c r="J31" s="151">
        <f t="shared" si="2"/>
        <v>2218.125963702772</v>
      </c>
    </row>
    <row r="32" spans="1:10" x14ac:dyDescent="0.5">
      <c r="A32" s="54">
        <v>27</v>
      </c>
      <c r="B32" s="127" t="s">
        <v>298</v>
      </c>
      <c r="C32" s="232">
        <v>1440990.1248724831</v>
      </c>
      <c r="D32" s="232">
        <v>168197.3978771664</v>
      </c>
      <c r="E32" s="232">
        <v>58734.506952755924</v>
      </c>
      <c r="F32" s="232">
        <v>22615.870131681979</v>
      </c>
      <c r="G32" s="409">
        <f t="shared" si="3"/>
        <v>1690537.8998340871</v>
      </c>
      <c r="H32" s="232">
        <v>4415.12</v>
      </c>
      <c r="I32" s="134" t="s">
        <v>15</v>
      </c>
      <c r="J32" s="151">
        <f t="shared" si="2"/>
        <v>382.89738440497365</v>
      </c>
    </row>
    <row r="33" spans="1:10" x14ac:dyDescent="0.5">
      <c r="A33" s="54">
        <v>28</v>
      </c>
      <c r="B33" s="127" t="s">
        <v>299</v>
      </c>
      <c r="C33" s="232">
        <v>1445907.166872672</v>
      </c>
      <c r="D33" s="232">
        <v>168771.33218484093</v>
      </c>
      <c r="E33" s="232">
        <v>58934.9247297845</v>
      </c>
      <c r="F33" s="232">
        <v>22693.041502525437</v>
      </c>
      <c r="G33" s="409">
        <f t="shared" si="3"/>
        <v>1696306.4652898228</v>
      </c>
      <c r="H33" s="232">
        <v>4988</v>
      </c>
      <c r="I33" s="134" t="s">
        <v>16</v>
      </c>
      <c r="J33" s="151">
        <f t="shared" si="2"/>
        <v>340.07747900758278</v>
      </c>
    </row>
    <row r="34" spans="1:10" x14ac:dyDescent="0.5">
      <c r="A34" s="54">
        <v>29</v>
      </c>
      <c r="B34" s="127" t="s">
        <v>300</v>
      </c>
      <c r="C34" s="232">
        <v>1911479.939639627</v>
      </c>
      <c r="D34" s="232">
        <v>223114.61153853449</v>
      </c>
      <c r="E34" s="232">
        <v>77911.590001182121</v>
      </c>
      <c r="F34" s="232">
        <v>30000.054357090488</v>
      </c>
      <c r="G34" s="409">
        <f t="shared" si="3"/>
        <v>2242506.1955364342</v>
      </c>
      <c r="H34" s="232">
        <v>21046</v>
      </c>
      <c r="I34" s="134" t="s">
        <v>16</v>
      </c>
      <c r="J34" s="151">
        <f t="shared" si="2"/>
        <v>106.5526083596139</v>
      </c>
    </row>
    <row r="35" spans="1:10" x14ac:dyDescent="0.5">
      <c r="A35" s="54">
        <v>30</v>
      </c>
      <c r="B35" s="127" t="s">
        <v>301</v>
      </c>
      <c r="C35" s="232">
        <v>1430709.1561913851</v>
      </c>
      <c r="D35" s="232">
        <v>166997.36732180757</v>
      </c>
      <c r="E35" s="232">
        <v>58315.456456809974</v>
      </c>
      <c r="F35" s="232">
        <v>22454.513680651351</v>
      </c>
      <c r="G35" s="409">
        <f t="shared" si="3"/>
        <v>1678476.4936506541</v>
      </c>
      <c r="H35" s="232">
        <v>21573</v>
      </c>
      <c r="I35" s="134" t="s">
        <v>23</v>
      </c>
      <c r="J35" s="151">
        <f t="shared" si="2"/>
        <v>77.804500702297048</v>
      </c>
    </row>
    <row r="36" spans="1:10" x14ac:dyDescent="0.5">
      <c r="A36" s="54">
        <v>31</v>
      </c>
      <c r="B36" s="127" t="s">
        <v>302</v>
      </c>
      <c r="C36" s="232">
        <v>1429368.1277171483</v>
      </c>
      <c r="D36" s="232">
        <v>166840.83779675909</v>
      </c>
      <c r="E36" s="232">
        <v>58260.796369357347</v>
      </c>
      <c r="F36" s="232">
        <v>22433.46667603089</v>
      </c>
      <c r="G36" s="409">
        <f t="shared" si="3"/>
        <v>1676903.2285592956</v>
      </c>
      <c r="H36" s="232">
        <v>483</v>
      </c>
      <c r="I36" s="134" t="s">
        <v>17</v>
      </c>
      <c r="J36" s="151">
        <f t="shared" si="2"/>
        <v>3471.8493344912954</v>
      </c>
    </row>
    <row r="37" spans="1:10" x14ac:dyDescent="0.5">
      <c r="A37" s="54">
        <v>32</v>
      </c>
      <c r="B37" s="127" t="s">
        <v>303</v>
      </c>
      <c r="C37" s="232">
        <v>1433838.0978205788</v>
      </c>
      <c r="D37" s="232">
        <v>167362.5883119143</v>
      </c>
      <c r="E37" s="232">
        <v>58442.991573604006</v>
      </c>
      <c r="F37" s="232">
        <v>22503.621399235977</v>
      </c>
      <c r="G37" s="409">
        <f t="shared" si="3"/>
        <v>1682147.2991053332</v>
      </c>
      <c r="H37" s="232">
        <v>212</v>
      </c>
      <c r="I37" s="134" t="s">
        <v>17</v>
      </c>
      <c r="J37" s="151">
        <f t="shared" si="2"/>
        <v>7934.6570712515713</v>
      </c>
    </row>
    <row r="38" spans="1:10" x14ac:dyDescent="0.5">
      <c r="A38" s="54">
        <v>33</v>
      </c>
      <c r="B38" s="127" t="s">
        <v>304</v>
      </c>
      <c r="C38" s="232">
        <v>32736178.84820148</v>
      </c>
      <c r="D38" s="232">
        <v>6818040.3019365594</v>
      </c>
      <c r="E38" s="232">
        <v>1231827.3839291581</v>
      </c>
      <c r="F38" s="232">
        <v>384483.69524321973</v>
      </c>
      <c r="G38" s="409">
        <f t="shared" si="3"/>
        <v>41170530.229310408</v>
      </c>
      <c r="H38" s="232">
        <v>853</v>
      </c>
      <c r="I38" s="134" t="s">
        <v>18</v>
      </c>
      <c r="J38" s="151">
        <f t="shared" si="2"/>
        <v>48265.568850305288</v>
      </c>
    </row>
    <row r="39" spans="1:10" x14ac:dyDescent="0.5">
      <c r="A39" s="54">
        <v>34</v>
      </c>
      <c r="B39" s="127" t="s">
        <v>305</v>
      </c>
      <c r="C39" s="232">
        <v>39283414.490820408</v>
      </c>
      <c r="D39" s="232">
        <v>8181648.3358688345</v>
      </c>
      <c r="E39" s="232">
        <v>1478192.8559353116</v>
      </c>
      <c r="F39" s="232">
        <v>461380.43280000833</v>
      </c>
      <c r="G39" s="409">
        <f t="shared" si="3"/>
        <v>49404636.115424566</v>
      </c>
      <c r="H39" s="232">
        <v>817</v>
      </c>
      <c r="I39" s="134" t="s">
        <v>18</v>
      </c>
      <c r="J39" s="151">
        <f t="shared" si="2"/>
        <v>60470.790838952955</v>
      </c>
    </row>
    <row r="40" spans="1:10" x14ac:dyDescent="0.5">
      <c r="A40" s="54">
        <v>35</v>
      </c>
      <c r="B40" s="127" t="s">
        <v>306</v>
      </c>
      <c r="C40" s="232">
        <v>13094471.516185794</v>
      </c>
      <c r="D40" s="232">
        <v>2727216.1159646171</v>
      </c>
      <c r="E40" s="232">
        <v>492730.95270263084</v>
      </c>
      <c r="F40" s="232">
        <v>153793.47782604143</v>
      </c>
      <c r="G40" s="409">
        <f t="shared" si="3"/>
        <v>16468212.062679084</v>
      </c>
      <c r="H40" s="232">
        <v>2234</v>
      </c>
      <c r="I40" s="134" t="s">
        <v>429</v>
      </c>
      <c r="J40" s="151">
        <f t="shared" si="2"/>
        <v>7371.6258114051407</v>
      </c>
    </row>
    <row r="41" spans="1:10" x14ac:dyDescent="0.5">
      <c r="A41" s="54">
        <v>36</v>
      </c>
      <c r="B41" s="127" t="s">
        <v>307</v>
      </c>
      <c r="C41" s="232">
        <v>39283414.490820408</v>
      </c>
      <c r="D41" s="232">
        <v>8181648.3358688345</v>
      </c>
      <c r="E41" s="232">
        <v>1478192.8559353116</v>
      </c>
      <c r="F41" s="232">
        <v>461380.43280000833</v>
      </c>
      <c r="G41" s="409">
        <f t="shared" si="3"/>
        <v>49404636.115424566</v>
      </c>
      <c r="H41" s="232">
        <v>311</v>
      </c>
      <c r="I41" s="134" t="s">
        <v>430</v>
      </c>
      <c r="J41" s="151">
        <f t="shared" si="2"/>
        <v>158857.35085345519</v>
      </c>
    </row>
    <row r="42" spans="1:10" x14ac:dyDescent="0.5">
      <c r="A42" s="54">
        <v>37</v>
      </c>
      <c r="B42" s="127" t="s">
        <v>308</v>
      </c>
      <c r="C42" s="232">
        <v>4339115.9160255715</v>
      </c>
      <c r="D42" s="232">
        <v>241606.45057441579</v>
      </c>
      <c r="E42" s="232">
        <v>116156.84131524134</v>
      </c>
      <c r="F42" s="232">
        <v>46935.480383024355</v>
      </c>
      <c r="G42" s="409">
        <f t="shared" si="3"/>
        <v>4743814.6882982533</v>
      </c>
      <c r="H42" s="232">
        <v>237</v>
      </c>
      <c r="I42" s="134" t="s">
        <v>18</v>
      </c>
      <c r="J42" s="151">
        <f t="shared" si="2"/>
        <v>20016.095731216257</v>
      </c>
    </row>
    <row r="43" spans="1:10" x14ac:dyDescent="0.5">
      <c r="A43" s="54">
        <v>38</v>
      </c>
      <c r="B43" s="127" t="s">
        <v>309</v>
      </c>
      <c r="C43" s="232">
        <v>4486006.9871211676</v>
      </c>
      <c r="D43" s="232">
        <v>253735.49695052367</v>
      </c>
      <c r="E43" s="232">
        <v>120089.0715589324</v>
      </c>
      <c r="F43" s="232">
        <v>48524.376167159971</v>
      </c>
      <c r="G43" s="409">
        <f t="shared" si="3"/>
        <v>4908355.9317977838</v>
      </c>
      <c r="H43" s="232">
        <v>4</v>
      </c>
      <c r="I43" s="134" t="s">
        <v>430</v>
      </c>
      <c r="J43" s="151">
        <f t="shared" si="2"/>
        <v>1227088.982949446</v>
      </c>
    </row>
    <row r="44" spans="1:10" x14ac:dyDescent="0.5">
      <c r="A44" s="54">
        <v>39</v>
      </c>
      <c r="B44" s="127" t="s">
        <v>310</v>
      </c>
      <c r="C44" s="232">
        <v>4095221.3074140167</v>
      </c>
      <c r="D44" s="232">
        <v>228026.14715748193</v>
      </c>
      <c r="E44" s="232">
        <v>109627.8552502449</v>
      </c>
      <c r="F44" s="232">
        <v>44297.313798044481</v>
      </c>
      <c r="G44" s="409">
        <f t="shared" si="3"/>
        <v>4477172.6236197883</v>
      </c>
      <c r="H44" s="232">
        <v>11</v>
      </c>
      <c r="I44" s="134" t="s">
        <v>18</v>
      </c>
      <c r="J44" s="151">
        <f t="shared" si="2"/>
        <v>407015.6930563444</v>
      </c>
    </row>
    <row r="45" spans="1:10" x14ac:dyDescent="0.5">
      <c r="A45" s="54">
        <v>40</v>
      </c>
      <c r="B45" s="127" t="s">
        <v>311</v>
      </c>
      <c r="C45" s="232">
        <v>4095221.3074140167</v>
      </c>
      <c r="D45" s="232">
        <v>228026.14715748193</v>
      </c>
      <c r="E45" s="232">
        <v>109627.8552502449</v>
      </c>
      <c r="F45" s="232">
        <v>44297.313798044481</v>
      </c>
      <c r="G45" s="409">
        <f t="shared" si="3"/>
        <v>4477172.6236197883</v>
      </c>
      <c r="H45" s="232">
        <v>1</v>
      </c>
      <c r="I45" s="134" t="s">
        <v>18</v>
      </c>
      <c r="J45" s="151">
        <f t="shared" si="2"/>
        <v>4477172.6236197883</v>
      </c>
    </row>
    <row r="46" spans="1:10" x14ac:dyDescent="0.5">
      <c r="A46" s="54">
        <v>41</v>
      </c>
      <c r="B46" s="127" t="s">
        <v>312</v>
      </c>
      <c r="C46" s="232">
        <v>4095221.3074140167</v>
      </c>
      <c r="D46" s="232">
        <v>228026.14715748193</v>
      </c>
      <c r="E46" s="232">
        <v>109627.8552502449</v>
      </c>
      <c r="F46" s="232">
        <v>44297.313798044481</v>
      </c>
      <c r="G46" s="409">
        <f t="shared" si="3"/>
        <v>4477172.6236197883</v>
      </c>
      <c r="H46" s="232">
        <v>210</v>
      </c>
      <c r="I46" s="134" t="s">
        <v>431</v>
      </c>
      <c r="J46" s="151">
        <f t="shared" si="2"/>
        <v>21319.869636284708</v>
      </c>
    </row>
    <row r="47" spans="1:10" x14ac:dyDescent="0.5">
      <c r="A47" s="54">
        <v>42</v>
      </c>
      <c r="B47" s="127" t="s">
        <v>313</v>
      </c>
      <c r="C47" s="232">
        <v>4095221.3074140167</v>
      </c>
      <c r="D47" s="232">
        <v>228026.14715748193</v>
      </c>
      <c r="E47" s="232">
        <v>109627.8552502449</v>
      </c>
      <c r="F47" s="232">
        <v>44297.313798044481</v>
      </c>
      <c r="G47" s="409">
        <f t="shared" si="3"/>
        <v>4477172.6236197883</v>
      </c>
      <c r="H47" s="232">
        <v>251</v>
      </c>
      <c r="I47" s="134" t="s">
        <v>19</v>
      </c>
      <c r="J47" s="151">
        <f t="shared" si="2"/>
        <v>17837.341129959317</v>
      </c>
    </row>
    <row r="48" spans="1:10" x14ac:dyDescent="0.5">
      <c r="A48" s="54">
        <v>43</v>
      </c>
      <c r="B48" s="127" t="s">
        <v>314</v>
      </c>
      <c r="C48" s="232">
        <v>15109818.248450415</v>
      </c>
      <c r="D48" s="232">
        <v>437782.19456715975</v>
      </c>
      <c r="E48" s="232">
        <v>336611.97980698355</v>
      </c>
      <c r="F48" s="232">
        <v>204710.79857994468</v>
      </c>
      <c r="G48" s="409">
        <f t="shared" si="3"/>
        <v>16088923.221404504</v>
      </c>
      <c r="H48" s="232">
        <v>63</v>
      </c>
      <c r="I48" s="134" t="s">
        <v>431</v>
      </c>
      <c r="J48" s="151">
        <f t="shared" si="2"/>
        <v>255379.73367308738</v>
      </c>
    </row>
    <row r="49" spans="1:10" x14ac:dyDescent="0.5">
      <c r="A49" s="54">
        <v>44</v>
      </c>
      <c r="B49" s="127" t="s">
        <v>315</v>
      </c>
      <c r="C49" s="232">
        <v>8126152.6881053848</v>
      </c>
      <c r="D49" s="232">
        <v>308083.76654552738</v>
      </c>
      <c r="E49" s="232">
        <v>177043.54765619547</v>
      </c>
      <c r="F49" s="232">
        <v>107669.15082733592</v>
      </c>
      <c r="G49" s="409">
        <f t="shared" si="3"/>
        <v>8718949.1531344429</v>
      </c>
      <c r="H49" s="232">
        <v>70</v>
      </c>
      <c r="I49" s="134" t="s">
        <v>432</v>
      </c>
      <c r="J49" s="151">
        <f t="shared" si="2"/>
        <v>124556.41647334918</v>
      </c>
    </row>
    <row r="50" spans="1:10" x14ac:dyDescent="0.5">
      <c r="A50" s="54">
        <v>45</v>
      </c>
      <c r="B50" s="127" t="s">
        <v>316</v>
      </c>
      <c r="C50" s="232">
        <v>6870213.2625582283</v>
      </c>
      <c r="D50" s="232">
        <v>200605.68679176932</v>
      </c>
      <c r="E50" s="232">
        <v>154246.28554909848</v>
      </c>
      <c r="F50" s="232">
        <v>93804.980770001217</v>
      </c>
      <c r="G50" s="409">
        <f t="shared" si="3"/>
        <v>7318870.2156690974</v>
      </c>
      <c r="H50" s="232">
        <v>292</v>
      </c>
      <c r="I50" s="134" t="s">
        <v>439</v>
      </c>
      <c r="J50" s="151">
        <f t="shared" si="2"/>
        <v>25064.624026264031</v>
      </c>
    </row>
    <row r="51" spans="1:10" x14ac:dyDescent="0.5">
      <c r="A51" s="54">
        <v>46</v>
      </c>
      <c r="B51" s="127" t="s">
        <v>317</v>
      </c>
      <c r="C51" s="232">
        <v>9185828.1036458127</v>
      </c>
      <c r="D51" s="232">
        <v>311083.23251151678</v>
      </c>
      <c r="E51" s="232">
        <v>199837.26220869905</v>
      </c>
      <c r="F51" s="232">
        <v>121531.16343699381</v>
      </c>
      <c r="G51" s="409">
        <f t="shared" si="3"/>
        <v>9818279.7618030217</v>
      </c>
      <c r="H51" s="232">
        <v>2421</v>
      </c>
      <c r="I51" s="134" t="s">
        <v>439</v>
      </c>
      <c r="J51" s="151">
        <f t="shared" si="2"/>
        <v>4055.4645856270226</v>
      </c>
    </row>
    <row r="52" spans="1:10" x14ac:dyDescent="0.5">
      <c r="A52" s="54">
        <v>47</v>
      </c>
      <c r="B52" s="127" t="s">
        <v>318</v>
      </c>
      <c r="C52" s="232">
        <v>97181005.696965083</v>
      </c>
      <c r="D52" s="232">
        <v>2717674.1418711152</v>
      </c>
      <c r="E52" s="232">
        <v>2073263.6193863959</v>
      </c>
      <c r="F52" s="232">
        <v>1260856.6440050697</v>
      </c>
      <c r="G52" s="409">
        <f t="shared" si="3"/>
        <v>103232800.10222766</v>
      </c>
      <c r="H52" s="232">
        <v>109</v>
      </c>
      <c r="I52" s="134" t="s">
        <v>439</v>
      </c>
      <c r="J52" s="151">
        <f t="shared" si="2"/>
        <v>947089.9091947492</v>
      </c>
    </row>
    <row r="53" spans="1:10" x14ac:dyDescent="0.5">
      <c r="A53" s="54">
        <v>48</v>
      </c>
      <c r="B53" s="127" t="s">
        <v>319</v>
      </c>
      <c r="C53" s="232">
        <v>4332776.6684689885</v>
      </c>
      <c r="D53" s="232">
        <v>1341.1007836824363</v>
      </c>
      <c r="E53" s="232">
        <v>359921.63724755967</v>
      </c>
      <c r="F53" s="232">
        <v>41992.38220483085</v>
      </c>
      <c r="G53" s="409">
        <f t="shared" si="3"/>
        <v>4736031.7887050612</v>
      </c>
      <c r="H53" s="232">
        <v>1926</v>
      </c>
      <c r="I53" s="134" t="s">
        <v>434</v>
      </c>
      <c r="J53" s="151">
        <f t="shared" si="2"/>
        <v>2458.9988518717869</v>
      </c>
    </row>
    <row r="54" spans="1:10" x14ac:dyDescent="0.5">
      <c r="A54" s="54">
        <v>49</v>
      </c>
      <c r="B54" s="127" t="s">
        <v>320</v>
      </c>
      <c r="C54" s="232">
        <v>64755535.29981295</v>
      </c>
      <c r="D54" s="232">
        <v>20043.42844863073</v>
      </c>
      <c r="E54" s="232">
        <v>5379210.6238853186</v>
      </c>
      <c r="F54" s="232">
        <v>627597.3575967903</v>
      </c>
      <c r="G54" s="409">
        <f t="shared" si="3"/>
        <v>70782386.709743679</v>
      </c>
      <c r="H54" s="232">
        <v>1283075</v>
      </c>
      <c r="I54" s="134" t="s">
        <v>434</v>
      </c>
      <c r="J54" s="151">
        <f t="shared" si="2"/>
        <v>55.166211413786158</v>
      </c>
    </row>
    <row r="55" spans="1:10" x14ac:dyDescent="0.5">
      <c r="A55" s="54">
        <v>50</v>
      </c>
      <c r="B55" s="127" t="s">
        <v>321</v>
      </c>
      <c r="C55" s="232">
        <v>26556919.209187444</v>
      </c>
      <c r="D55" s="232">
        <v>677493.75071573956</v>
      </c>
      <c r="E55" s="232">
        <v>910140.81557303132</v>
      </c>
      <c r="F55" s="232">
        <v>11665163.610244051</v>
      </c>
      <c r="G55" s="409">
        <f t="shared" si="3"/>
        <v>39809717.385720268</v>
      </c>
      <c r="H55" s="232">
        <v>768.01800000000003</v>
      </c>
      <c r="I55" s="134" t="s">
        <v>435</v>
      </c>
      <c r="J55" s="151">
        <f t="shared" si="2"/>
        <v>51834.354644969608</v>
      </c>
    </row>
    <row r="56" spans="1:10" x14ac:dyDescent="0.5">
      <c r="A56" s="54">
        <v>51</v>
      </c>
      <c r="B56" s="127" t="s">
        <v>322</v>
      </c>
      <c r="C56" s="232">
        <v>18593629.844673119</v>
      </c>
      <c r="D56" s="232">
        <v>473559.35197311826</v>
      </c>
      <c r="E56" s="232">
        <v>636176.6353884642</v>
      </c>
      <c r="F56" s="232">
        <v>8153798.1923694182</v>
      </c>
      <c r="G56" s="409">
        <f t="shared" si="3"/>
        <v>27857164.024404116</v>
      </c>
      <c r="H56" s="232">
        <v>1960.432</v>
      </c>
      <c r="I56" s="134" t="s">
        <v>435</v>
      </c>
      <c r="J56" s="151">
        <f t="shared" si="2"/>
        <v>14209.70685257337</v>
      </c>
    </row>
    <row r="57" spans="1:10" x14ac:dyDescent="0.5">
      <c r="A57" s="54">
        <v>52</v>
      </c>
      <c r="B57" s="127" t="s">
        <v>323</v>
      </c>
      <c r="C57" s="232">
        <v>18184604.376880955</v>
      </c>
      <c r="D57" s="232">
        <v>464118.4648362858</v>
      </c>
      <c r="E57" s="232">
        <v>623493.80737806251</v>
      </c>
      <c r="F57" s="232">
        <v>7991243.9356539082</v>
      </c>
      <c r="G57" s="409">
        <f t="shared" si="3"/>
        <v>27263460.584749207</v>
      </c>
      <c r="H57" s="232">
        <v>344.49</v>
      </c>
      <c r="I57" s="134" t="s">
        <v>435</v>
      </c>
      <c r="J57" s="151">
        <f t="shared" si="2"/>
        <v>79141.515239191867</v>
      </c>
    </row>
    <row r="58" spans="1:10" x14ac:dyDescent="0.5">
      <c r="A58" s="54">
        <v>53</v>
      </c>
      <c r="B58" s="127" t="s">
        <v>324</v>
      </c>
      <c r="C58" s="232">
        <v>11385289.171552449</v>
      </c>
      <c r="D58" s="232">
        <v>290582.23222805408</v>
      </c>
      <c r="E58" s="232">
        <v>390366.33113098465</v>
      </c>
      <c r="F58" s="232">
        <v>5003277.5617326936</v>
      </c>
      <c r="G58" s="409">
        <f t="shared" si="3"/>
        <v>17069515.296644181</v>
      </c>
      <c r="H58" s="232">
        <v>353.69600000000003</v>
      </c>
      <c r="I58" s="134" t="s">
        <v>435</v>
      </c>
      <c r="J58" s="151">
        <f t="shared" si="2"/>
        <v>48260.413735649199</v>
      </c>
    </row>
    <row r="59" spans="1:10" x14ac:dyDescent="0.5">
      <c r="A59" s="54">
        <v>54</v>
      </c>
      <c r="B59" s="127" t="s">
        <v>325</v>
      </c>
      <c r="C59" s="232">
        <v>2465975.6725395196</v>
      </c>
      <c r="D59" s="232">
        <v>71311.284051078313</v>
      </c>
      <c r="E59" s="232">
        <v>126316.59453164761</v>
      </c>
      <c r="F59" s="232">
        <v>1242827.2274268968</v>
      </c>
      <c r="G59" s="409">
        <f t="shared" si="3"/>
        <v>3906430.7785491422</v>
      </c>
      <c r="H59" s="232">
        <v>6000</v>
      </c>
      <c r="I59" s="134" t="s">
        <v>434</v>
      </c>
      <c r="J59" s="151">
        <f t="shared" si="2"/>
        <v>651.07179642485698</v>
      </c>
    </row>
    <row r="60" spans="1:10" x14ac:dyDescent="0.5">
      <c r="A60" s="54">
        <v>55</v>
      </c>
      <c r="B60" s="127" t="s">
        <v>326</v>
      </c>
      <c r="C60" s="232">
        <v>3698963.5086821094</v>
      </c>
      <c r="D60" s="232">
        <v>106966.92607293995</v>
      </c>
      <c r="E60" s="232">
        <v>189474.89179095728</v>
      </c>
      <c r="F60" s="232">
        <v>1864240.8410762525</v>
      </c>
      <c r="G60" s="409">
        <f t="shared" si="3"/>
        <v>5859646.1676222589</v>
      </c>
      <c r="H60" s="232">
        <v>4190</v>
      </c>
      <c r="I60" s="134" t="s">
        <v>434</v>
      </c>
      <c r="J60" s="151">
        <f t="shared" si="2"/>
        <v>1398.4835722248829</v>
      </c>
    </row>
    <row r="61" spans="1:10" x14ac:dyDescent="0.5">
      <c r="A61" s="54">
        <v>56</v>
      </c>
      <c r="B61" s="127" t="s">
        <v>327</v>
      </c>
      <c r="C61" s="232">
        <v>6370437.1540180352</v>
      </c>
      <c r="D61" s="232">
        <v>184220.81713072647</v>
      </c>
      <c r="E61" s="232">
        <v>326317.86920458497</v>
      </c>
      <c r="F61" s="232">
        <v>3210637.0041647851</v>
      </c>
      <c r="G61" s="409">
        <f t="shared" si="3"/>
        <v>10091612.844518133</v>
      </c>
      <c r="H61" s="232">
        <v>2500</v>
      </c>
      <c r="I61" s="134" t="s">
        <v>434</v>
      </c>
      <c r="J61" s="151">
        <f t="shared" si="2"/>
        <v>4036.6451378072529</v>
      </c>
    </row>
    <row r="62" spans="1:10" x14ac:dyDescent="0.5">
      <c r="A62" s="54">
        <v>57</v>
      </c>
      <c r="B62" s="127" t="s">
        <v>328</v>
      </c>
      <c r="C62" s="232">
        <v>0</v>
      </c>
      <c r="D62" s="232">
        <v>0</v>
      </c>
      <c r="E62" s="232">
        <v>0</v>
      </c>
      <c r="F62" s="232">
        <v>0</v>
      </c>
      <c r="G62" s="409">
        <f t="shared" si="3"/>
        <v>0</v>
      </c>
      <c r="H62" s="232">
        <v>0</v>
      </c>
      <c r="I62" s="134" t="s">
        <v>436</v>
      </c>
      <c r="J62" s="151" t="e">
        <f t="shared" si="2"/>
        <v>#DIV/0!</v>
      </c>
    </row>
    <row r="63" spans="1:10" x14ac:dyDescent="0.5">
      <c r="A63" s="54">
        <v>58</v>
      </c>
      <c r="B63" s="127" t="s">
        <v>329</v>
      </c>
      <c r="C63" s="232">
        <v>6575935.1263057617</v>
      </c>
      <c r="D63" s="232">
        <v>190163.42412272462</v>
      </c>
      <c r="E63" s="232">
        <v>336844.25206050847</v>
      </c>
      <c r="F63" s="232">
        <v>3314205.9395700521</v>
      </c>
      <c r="G63" s="409">
        <f t="shared" si="3"/>
        <v>10417148.742059046</v>
      </c>
      <c r="H63" s="232">
        <v>80057</v>
      </c>
      <c r="I63" s="134" t="s">
        <v>17</v>
      </c>
      <c r="J63" s="151">
        <f t="shared" si="2"/>
        <v>130.12164760182179</v>
      </c>
    </row>
    <row r="64" spans="1:10" x14ac:dyDescent="0.5">
      <c r="A64" s="54">
        <v>59</v>
      </c>
      <c r="B64" s="127" t="s">
        <v>330</v>
      </c>
      <c r="C64" s="232">
        <v>6644434.4500625534</v>
      </c>
      <c r="D64" s="232">
        <v>192144.29311025073</v>
      </c>
      <c r="E64" s="232">
        <v>340353.04632844549</v>
      </c>
      <c r="F64" s="232">
        <v>3348728.9178675627</v>
      </c>
      <c r="G64" s="409">
        <f t="shared" si="3"/>
        <v>10525660.707368813</v>
      </c>
      <c r="H64" s="232">
        <v>365</v>
      </c>
      <c r="I64" s="134" t="s">
        <v>19</v>
      </c>
      <c r="J64" s="151">
        <f t="shared" si="2"/>
        <v>28837.426595530997</v>
      </c>
    </row>
    <row r="65" spans="1:10" x14ac:dyDescent="0.5">
      <c r="A65" s="54">
        <v>60</v>
      </c>
      <c r="B65" s="127" t="s">
        <v>331</v>
      </c>
      <c r="C65" s="232">
        <v>2340621.9086835305</v>
      </c>
      <c r="D65" s="232">
        <v>67686.293763967944</v>
      </c>
      <c r="E65" s="232">
        <v>119895.50095057981</v>
      </c>
      <c r="F65" s="232">
        <v>1179650.1764464118</v>
      </c>
      <c r="G65" s="409">
        <f t="shared" si="3"/>
        <v>3707853.8798444904</v>
      </c>
      <c r="H65" s="232">
        <v>660999</v>
      </c>
      <c r="I65" s="134" t="s">
        <v>434</v>
      </c>
      <c r="J65" s="151">
        <f t="shared" si="2"/>
        <v>5.6094697266478324</v>
      </c>
    </row>
    <row r="66" spans="1:10" x14ac:dyDescent="0.5">
      <c r="A66" s="54">
        <v>61</v>
      </c>
      <c r="B66" s="127" t="s">
        <v>332</v>
      </c>
      <c r="C66" s="232">
        <v>5216223.5406154133</v>
      </c>
      <c r="D66" s="232">
        <v>150843.17445665554</v>
      </c>
      <c r="E66" s="232">
        <v>267194.68537489924</v>
      </c>
      <c r="F66" s="232">
        <v>2628924.8157690703</v>
      </c>
      <c r="G66" s="409">
        <f t="shared" si="3"/>
        <v>8263186.2162160389</v>
      </c>
      <c r="H66" s="232">
        <v>132659</v>
      </c>
      <c r="I66" s="134" t="s">
        <v>434</v>
      </c>
      <c r="J66" s="151">
        <f t="shared" si="2"/>
        <v>62.288922848928749</v>
      </c>
    </row>
    <row r="67" spans="1:10" x14ac:dyDescent="0.5">
      <c r="A67" s="54">
        <v>62</v>
      </c>
      <c r="B67" s="127" t="s">
        <v>333</v>
      </c>
      <c r="C67" s="232">
        <v>2146083.8284156211</v>
      </c>
      <c r="D67" s="232">
        <v>62060.625816299245</v>
      </c>
      <c r="E67" s="232">
        <v>109930.5251887304</v>
      </c>
      <c r="F67" s="232">
        <v>1081604.917678985</v>
      </c>
      <c r="G67" s="409">
        <f t="shared" si="3"/>
        <v>3399679.8970996356</v>
      </c>
      <c r="H67" s="232">
        <v>1198438</v>
      </c>
      <c r="I67" s="134" t="s">
        <v>434</v>
      </c>
      <c r="J67" s="151">
        <f t="shared" si="2"/>
        <v>2.8367590956725635</v>
      </c>
    </row>
    <row r="68" spans="1:10" x14ac:dyDescent="0.5">
      <c r="A68" s="54">
        <v>63</v>
      </c>
      <c r="B68" s="127" t="s">
        <v>334</v>
      </c>
      <c r="C68" s="232">
        <v>5858349.9158043452</v>
      </c>
      <c r="D68" s="232">
        <v>406796.05299654126</v>
      </c>
      <c r="E68" s="232">
        <v>253729.17672777903</v>
      </c>
      <c r="F68" s="232">
        <v>2579815.3336196453</v>
      </c>
      <c r="G68" s="409">
        <f t="shared" si="3"/>
        <v>9098690.4791483115</v>
      </c>
      <c r="H68" s="232">
        <v>759481</v>
      </c>
      <c r="I68" s="134" t="s">
        <v>427</v>
      </c>
      <c r="J68" s="151">
        <f t="shared" si="2"/>
        <v>11.980142332919865</v>
      </c>
    </row>
    <row r="69" spans="1:10" x14ac:dyDescent="0.5">
      <c r="A69" s="54">
        <v>64</v>
      </c>
      <c r="B69" s="127" t="s">
        <v>335</v>
      </c>
      <c r="C69" s="232">
        <v>5176572.9704405172</v>
      </c>
      <c r="D69" s="232">
        <v>382392.2891180127</v>
      </c>
      <c r="E69" s="232">
        <v>238507.92059132675</v>
      </c>
      <c r="F69" s="232">
        <v>2425051.7763331234</v>
      </c>
      <c r="G69" s="409">
        <f t="shared" si="3"/>
        <v>8222524.9564829795</v>
      </c>
      <c r="H69" s="232">
        <v>76</v>
      </c>
      <c r="I69" s="134" t="s">
        <v>427</v>
      </c>
      <c r="J69" s="151">
        <f t="shared" si="2"/>
        <v>108191.11784846026</v>
      </c>
    </row>
    <row r="70" spans="1:10" x14ac:dyDescent="0.5">
      <c r="A70" s="54">
        <v>65</v>
      </c>
      <c r="B70" s="127" t="s">
        <v>336</v>
      </c>
      <c r="C70" s="232">
        <v>0</v>
      </c>
      <c r="D70" s="232">
        <v>0</v>
      </c>
      <c r="E70" s="232">
        <v>0</v>
      </c>
      <c r="F70" s="232">
        <v>0</v>
      </c>
      <c r="G70" s="409">
        <f t="shared" si="3"/>
        <v>0</v>
      </c>
      <c r="H70" s="232">
        <v>0</v>
      </c>
      <c r="I70" s="134" t="s">
        <v>427</v>
      </c>
      <c r="J70" s="151" t="e">
        <f t="shared" si="2"/>
        <v>#DIV/0!</v>
      </c>
    </row>
    <row r="71" spans="1:10" x14ac:dyDescent="0.5">
      <c r="A71" s="54">
        <v>66</v>
      </c>
      <c r="B71" s="127" t="s">
        <v>337</v>
      </c>
      <c r="C71" s="232">
        <v>3702426.0315191466</v>
      </c>
      <c r="D71" s="232">
        <v>297072.86686123075</v>
      </c>
      <c r="E71" s="232">
        <v>185291.99922572027</v>
      </c>
      <c r="F71" s="232">
        <v>1883973.8770461141</v>
      </c>
      <c r="G71" s="409">
        <f t="shared" si="3"/>
        <v>6068764.7746522119</v>
      </c>
      <c r="H71" s="232">
        <v>102</v>
      </c>
      <c r="I71" s="134" t="s">
        <v>437</v>
      </c>
      <c r="J71" s="151">
        <f t="shared" si="2"/>
        <v>59497.69386913933</v>
      </c>
    </row>
    <row r="72" spans="1:10" x14ac:dyDescent="0.5">
      <c r="A72" s="54">
        <v>67</v>
      </c>
      <c r="B72" s="127" t="s">
        <v>338</v>
      </c>
      <c r="C72" s="232">
        <v>3702426.0315191466</v>
      </c>
      <c r="D72" s="232">
        <v>297072.86686123075</v>
      </c>
      <c r="E72" s="232">
        <v>185291.99922572027</v>
      </c>
      <c r="F72" s="232">
        <v>1883973.8770461141</v>
      </c>
      <c r="G72" s="409">
        <f t="shared" si="3"/>
        <v>6068764.7746522119</v>
      </c>
      <c r="H72" s="232">
        <v>149</v>
      </c>
      <c r="I72" s="134" t="s">
        <v>437</v>
      </c>
      <c r="J72" s="151">
        <f t="shared" ref="J72:J135" si="4">G72/H72</f>
        <v>40729.96493055176</v>
      </c>
    </row>
    <row r="73" spans="1:10" x14ac:dyDescent="0.5">
      <c r="A73" s="54">
        <v>68</v>
      </c>
      <c r="B73" s="127" t="s">
        <v>339</v>
      </c>
      <c r="C73" s="232">
        <v>3702426.0315191466</v>
      </c>
      <c r="D73" s="232">
        <v>297072.86686123075</v>
      </c>
      <c r="E73" s="232">
        <v>185291.99922572027</v>
      </c>
      <c r="F73" s="232">
        <v>1883973.8770461141</v>
      </c>
      <c r="G73" s="409">
        <f t="shared" si="3"/>
        <v>6068764.7746522119</v>
      </c>
      <c r="H73" s="232">
        <v>894</v>
      </c>
      <c r="I73" s="134" t="s">
        <v>437</v>
      </c>
      <c r="J73" s="151">
        <f t="shared" si="4"/>
        <v>6788.3274884252933</v>
      </c>
    </row>
    <row r="74" spans="1:10" x14ac:dyDescent="0.5">
      <c r="A74" s="54">
        <v>69</v>
      </c>
      <c r="B74" s="127" t="s">
        <v>340</v>
      </c>
      <c r="C74" s="232">
        <v>0</v>
      </c>
      <c r="D74" s="232">
        <v>0</v>
      </c>
      <c r="E74" s="232">
        <v>0</v>
      </c>
      <c r="F74" s="232">
        <v>0</v>
      </c>
      <c r="G74" s="409">
        <f t="shared" si="3"/>
        <v>0</v>
      </c>
      <c r="H74" s="232">
        <v>0</v>
      </c>
      <c r="I74" s="134" t="s">
        <v>438</v>
      </c>
      <c r="J74" s="151" t="e">
        <f t="shared" si="4"/>
        <v>#DIV/0!</v>
      </c>
    </row>
    <row r="75" spans="1:10" x14ac:dyDescent="0.5">
      <c r="A75" s="54">
        <v>70</v>
      </c>
      <c r="B75" s="127" t="s">
        <v>341</v>
      </c>
      <c r="C75" s="232">
        <v>3702426.0315191466</v>
      </c>
      <c r="D75" s="232">
        <v>297072.86686123075</v>
      </c>
      <c r="E75" s="232">
        <v>185291.99922572027</v>
      </c>
      <c r="F75" s="232">
        <v>1883973.8770461141</v>
      </c>
      <c r="G75" s="409">
        <f t="shared" si="3"/>
        <v>6068764.7746522119</v>
      </c>
      <c r="H75" s="232">
        <v>163</v>
      </c>
      <c r="I75" s="134" t="s">
        <v>18</v>
      </c>
      <c r="J75" s="151">
        <f t="shared" si="4"/>
        <v>37231.685734062652</v>
      </c>
    </row>
    <row r="76" spans="1:10" x14ac:dyDescent="0.5">
      <c r="A76" s="54">
        <v>71</v>
      </c>
      <c r="B76" s="127" t="s">
        <v>342</v>
      </c>
      <c r="C76" s="232">
        <v>3702426.0315191466</v>
      </c>
      <c r="D76" s="232">
        <v>297072.86686123075</v>
      </c>
      <c r="E76" s="232">
        <v>185291.99922572027</v>
      </c>
      <c r="F76" s="232">
        <v>1883973.8770461141</v>
      </c>
      <c r="G76" s="409">
        <f t="shared" si="3"/>
        <v>6068764.7746522119</v>
      </c>
      <c r="H76" s="232">
        <v>148</v>
      </c>
      <c r="I76" s="134" t="s">
        <v>18</v>
      </c>
      <c r="J76" s="151">
        <f t="shared" si="4"/>
        <v>41005.167396298726</v>
      </c>
    </row>
    <row r="77" spans="1:10" x14ac:dyDescent="0.5">
      <c r="A77" s="54">
        <v>72</v>
      </c>
      <c r="B77" s="127" t="s">
        <v>343</v>
      </c>
      <c r="C77" s="232">
        <v>2584924.1785273929</v>
      </c>
      <c r="D77" s="232">
        <v>370620.21571897669</v>
      </c>
      <c r="E77" s="232">
        <v>130033.45127203708</v>
      </c>
      <c r="F77" s="232">
        <v>432440.56486533134</v>
      </c>
      <c r="G77" s="409">
        <f t="shared" ref="G77:G138" si="5">SUM(C77:F77)</f>
        <v>3518018.4103837376</v>
      </c>
      <c r="H77" s="232">
        <v>9997584</v>
      </c>
      <c r="I77" s="134" t="s">
        <v>427</v>
      </c>
      <c r="J77" s="151">
        <f t="shared" si="4"/>
        <v>0.35188685690300153</v>
      </c>
    </row>
    <row r="78" spans="1:10" x14ac:dyDescent="0.5">
      <c r="A78" s="54">
        <v>73</v>
      </c>
      <c r="B78" s="127" t="s">
        <v>344</v>
      </c>
      <c r="C78" s="232">
        <v>33936107.621592484</v>
      </c>
      <c r="D78" s="232">
        <v>44076651.99221696</v>
      </c>
      <c r="E78" s="232">
        <v>2895702.8416861226</v>
      </c>
      <c r="F78" s="232">
        <v>10696075.834478891</v>
      </c>
      <c r="G78" s="409">
        <f t="shared" si="5"/>
        <v>91604538.289974451</v>
      </c>
      <c r="H78" s="232">
        <v>10053</v>
      </c>
      <c r="I78" s="134" t="s">
        <v>17</v>
      </c>
      <c r="J78" s="151">
        <f t="shared" si="4"/>
        <v>9112.1593842608618</v>
      </c>
    </row>
    <row r="79" spans="1:10" x14ac:dyDescent="0.5">
      <c r="A79" s="54">
        <v>74</v>
      </c>
      <c r="B79" s="127" t="s">
        <v>286</v>
      </c>
      <c r="C79" s="232">
        <v>36332147.791806109</v>
      </c>
      <c r="D79" s="232">
        <v>26755302.991311729</v>
      </c>
      <c r="E79" s="232">
        <v>3096745.0527837747</v>
      </c>
      <c r="F79" s="232">
        <v>9979963.9939274639</v>
      </c>
      <c r="G79" s="409">
        <f t="shared" si="5"/>
        <v>76164159.829829067</v>
      </c>
      <c r="H79" s="232">
        <v>166912</v>
      </c>
      <c r="I79" s="134" t="s">
        <v>17</v>
      </c>
      <c r="J79" s="151">
        <f t="shared" si="4"/>
        <v>456.31326585164078</v>
      </c>
    </row>
    <row r="80" spans="1:10" x14ac:dyDescent="0.5">
      <c r="A80" s="54">
        <v>75</v>
      </c>
      <c r="B80" s="127" t="s">
        <v>345</v>
      </c>
      <c r="C80" s="232">
        <v>16460155.477284523</v>
      </c>
      <c r="D80" s="232">
        <v>10734526.497463306</v>
      </c>
      <c r="E80" s="232">
        <v>1611463.3216510082</v>
      </c>
      <c r="F80" s="232">
        <v>5153841.5969984839</v>
      </c>
      <c r="G80" s="409">
        <f t="shared" si="5"/>
        <v>33959986.893397324</v>
      </c>
      <c r="H80" s="232">
        <v>47845</v>
      </c>
      <c r="I80" s="134" t="s">
        <v>17</v>
      </c>
      <c r="J80" s="151">
        <f t="shared" si="4"/>
        <v>709.79176284663652</v>
      </c>
    </row>
    <row r="81" spans="1:10" x14ac:dyDescent="0.5">
      <c r="A81" s="54">
        <v>76</v>
      </c>
      <c r="B81" s="127" t="s">
        <v>346</v>
      </c>
      <c r="C81" s="232">
        <v>12485961.778126413</v>
      </c>
      <c r="D81" s="232">
        <v>7510465.368771689</v>
      </c>
      <c r="E81" s="232">
        <v>1242105.0879031736</v>
      </c>
      <c r="F81" s="232">
        <v>4080491.9564419258</v>
      </c>
      <c r="G81" s="409">
        <f t="shared" si="5"/>
        <v>25319024.191243201</v>
      </c>
      <c r="H81" s="232">
        <v>872</v>
      </c>
      <c r="I81" s="134" t="s">
        <v>18</v>
      </c>
      <c r="J81" s="151">
        <f t="shared" si="4"/>
        <v>29035.578200966975</v>
      </c>
    </row>
    <row r="82" spans="1:10" x14ac:dyDescent="0.5">
      <c r="A82" s="54">
        <v>77</v>
      </c>
      <c r="B82" s="127" t="s">
        <v>347</v>
      </c>
      <c r="C82" s="232">
        <v>14149779.517931299</v>
      </c>
      <c r="D82" s="232">
        <v>18232191.950365826</v>
      </c>
      <c r="E82" s="232">
        <v>2072988.9779206442</v>
      </c>
      <c r="F82" s="232">
        <v>13503847.824831728</v>
      </c>
      <c r="G82" s="409">
        <f t="shared" si="5"/>
        <v>47958808.2710495</v>
      </c>
      <c r="H82" s="232">
        <v>2491</v>
      </c>
      <c r="I82" s="134" t="s">
        <v>19</v>
      </c>
      <c r="J82" s="151">
        <f t="shared" si="4"/>
        <v>19252.833509052387</v>
      </c>
    </row>
    <row r="83" spans="1:10" x14ac:dyDescent="0.5">
      <c r="A83" s="54">
        <v>78</v>
      </c>
      <c r="B83" s="127" t="s">
        <v>348</v>
      </c>
      <c r="C83" s="232">
        <v>13293726.217400666</v>
      </c>
      <c r="D83" s="232">
        <v>8203479.0228587631</v>
      </c>
      <c r="E83" s="232">
        <v>1330718.2923276625</v>
      </c>
      <c r="F83" s="232">
        <v>4244210.1895262776</v>
      </c>
      <c r="G83" s="409">
        <f t="shared" si="5"/>
        <v>27072133.722113371</v>
      </c>
      <c r="H83" s="232">
        <v>2868</v>
      </c>
      <c r="I83" s="134" t="s">
        <v>427</v>
      </c>
      <c r="J83" s="151">
        <f t="shared" si="4"/>
        <v>9439.3771694955958</v>
      </c>
    </row>
    <row r="84" spans="1:10" x14ac:dyDescent="0.5">
      <c r="A84" s="54">
        <v>79</v>
      </c>
      <c r="B84" s="127" t="s">
        <v>349</v>
      </c>
      <c r="C84" s="232">
        <v>6213986.0730251912</v>
      </c>
      <c r="D84" s="232">
        <v>4306800.0236964524</v>
      </c>
      <c r="E84" s="232">
        <v>603841.54739978933</v>
      </c>
      <c r="F84" s="232">
        <v>2042100.2569287755</v>
      </c>
      <c r="G84" s="409">
        <f t="shared" si="5"/>
        <v>13166727.901050208</v>
      </c>
      <c r="H84" s="232">
        <v>566</v>
      </c>
      <c r="I84" s="134" t="s">
        <v>427</v>
      </c>
      <c r="J84" s="151">
        <f t="shared" si="4"/>
        <v>23262.770143198246</v>
      </c>
    </row>
    <row r="85" spans="1:10" x14ac:dyDescent="0.5">
      <c r="A85" s="54">
        <v>80</v>
      </c>
      <c r="B85" s="127" t="s">
        <v>350</v>
      </c>
      <c r="C85" s="232">
        <v>63779087.904527016</v>
      </c>
      <c r="D85" s="232">
        <v>35166982.17309472</v>
      </c>
      <c r="E85" s="232">
        <v>5862362.2747536264</v>
      </c>
      <c r="F85" s="232">
        <v>18087516.456112351</v>
      </c>
      <c r="G85" s="409">
        <f t="shared" si="5"/>
        <v>122895948.80848771</v>
      </c>
      <c r="H85" s="232">
        <v>24300</v>
      </c>
      <c r="I85" s="134" t="s">
        <v>427</v>
      </c>
      <c r="J85" s="151">
        <f t="shared" si="4"/>
        <v>5057.4464530241858</v>
      </c>
    </row>
    <row r="86" spans="1:10" x14ac:dyDescent="0.5">
      <c r="A86" s="54">
        <v>81</v>
      </c>
      <c r="B86" s="127" t="s">
        <v>351</v>
      </c>
      <c r="C86" s="232">
        <v>6293502.665660725</v>
      </c>
      <c r="D86" s="232">
        <v>7380097.9142131843</v>
      </c>
      <c r="E86" s="232">
        <v>618464.52376385196</v>
      </c>
      <c r="F86" s="232">
        <v>1989703.0497322264</v>
      </c>
      <c r="G86" s="409">
        <f t="shared" si="5"/>
        <v>16281768.153369987</v>
      </c>
      <c r="H86" s="232">
        <v>26714</v>
      </c>
      <c r="I86" s="134" t="s">
        <v>427</v>
      </c>
      <c r="J86" s="151">
        <f t="shared" si="4"/>
        <v>609.48447081567667</v>
      </c>
    </row>
    <row r="87" spans="1:10" x14ac:dyDescent="0.5">
      <c r="A87" s="54">
        <v>82</v>
      </c>
      <c r="B87" s="127" t="s">
        <v>352</v>
      </c>
      <c r="C87" s="232">
        <v>9567297.4428901654</v>
      </c>
      <c r="D87" s="232">
        <v>4955732.0554447174</v>
      </c>
      <c r="E87" s="232">
        <v>776844.65058811847</v>
      </c>
      <c r="F87" s="232">
        <v>2380946.1620407132</v>
      </c>
      <c r="G87" s="409">
        <f t="shared" si="5"/>
        <v>17680820.310963716</v>
      </c>
      <c r="H87" s="232">
        <v>20272</v>
      </c>
      <c r="I87" s="134" t="s">
        <v>427</v>
      </c>
      <c r="J87" s="151">
        <f t="shared" si="4"/>
        <v>872.17937603412179</v>
      </c>
    </row>
    <row r="88" spans="1:10" x14ac:dyDescent="0.5">
      <c r="A88" s="54">
        <v>83</v>
      </c>
      <c r="B88" s="127" t="s">
        <v>353</v>
      </c>
      <c r="C88" s="232">
        <v>24074686.127130665</v>
      </c>
      <c r="D88" s="232">
        <v>13122067.800677534</v>
      </c>
      <c r="E88" s="232">
        <v>2319660.7680950984</v>
      </c>
      <c r="F88" s="232">
        <v>7348715.9398970045</v>
      </c>
      <c r="G88" s="409">
        <f t="shared" si="5"/>
        <v>46865130.635800302</v>
      </c>
      <c r="H88" s="232">
        <v>25278</v>
      </c>
      <c r="I88" s="134" t="s">
        <v>427</v>
      </c>
      <c r="J88" s="151">
        <f t="shared" si="4"/>
        <v>1853.9888692064364</v>
      </c>
    </row>
    <row r="89" spans="1:10" x14ac:dyDescent="0.5">
      <c r="A89" s="54">
        <v>84</v>
      </c>
      <c r="B89" s="127" t="s">
        <v>354</v>
      </c>
      <c r="C89" s="232">
        <v>19453379.50326436</v>
      </c>
      <c r="D89" s="232">
        <v>12074727.770167902</v>
      </c>
      <c r="E89" s="232">
        <v>1936128.8084450762</v>
      </c>
      <c r="F89" s="232">
        <v>6212593.9468385726</v>
      </c>
      <c r="G89" s="409">
        <f t="shared" si="5"/>
        <v>39676830.028715909</v>
      </c>
      <c r="H89" s="232">
        <v>34695</v>
      </c>
      <c r="I89" s="134" t="s">
        <v>427</v>
      </c>
      <c r="J89" s="151">
        <f t="shared" si="4"/>
        <v>1143.5892788216142</v>
      </c>
    </row>
    <row r="90" spans="1:10" x14ac:dyDescent="0.5">
      <c r="A90" s="54">
        <v>85</v>
      </c>
      <c r="B90" s="127" t="s">
        <v>355</v>
      </c>
      <c r="C90" s="232">
        <v>9510345.2382962666</v>
      </c>
      <c r="D90" s="232">
        <v>6059732.2219865313</v>
      </c>
      <c r="E90" s="232">
        <v>959285.78345555975</v>
      </c>
      <c r="F90" s="232">
        <v>3048319.2385328375</v>
      </c>
      <c r="G90" s="409">
        <f t="shared" si="5"/>
        <v>19577682.482271194</v>
      </c>
      <c r="H90" s="232">
        <v>3165</v>
      </c>
      <c r="I90" s="134" t="s">
        <v>439</v>
      </c>
      <c r="J90" s="151">
        <f t="shared" si="4"/>
        <v>6185.6816689640427</v>
      </c>
    </row>
    <row r="91" spans="1:10" x14ac:dyDescent="0.5">
      <c r="A91" s="54">
        <v>86</v>
      </c>
      <c r="B91" s="127" t="s">
        <v>356</v>
      </c>
      <c r="C91" s="232">
        <v>10977114.50551676</v>
      </c>
      <c r="D91" s="232">
        <v>6659588.0959835816</v>
      </c>
      <c r="E91" s="232">
        <v>1086494.8105207295</v>
      </c>
      <c r="F91" s="232">
        <v>3456604.8362051025</v>
      </c>
      <c r="G91" s="409">
        <f t="shared" si="5"/>
        <v>22179802.248226173</v>
      </c>
      <c r="H91" s="232">
        <v>803</v>
      </c>
      <c r="I91" s="134" t="s">
        <v>439</v>
      </c>
      <c r="J91" s="151">
        <f t="shared" si="4"/>
        <v>27621.173409995234</v>
      </c>
    </row>
    <row r="92" spans="1:10" x14ac:dyDescent="0.5">
      <c r="A92" s="54">
        <v>87</v>
      </c>
      <c r="B92" s="127" t="s">
        <v>357</v>
      </c>
      <c r="C92" s="232">
        <v>9023169.5829896908</v>
      </c>
      <c r="D92" s="232">
        <v>5419178.5791230006</v>
      </c>
      <c r="E92" s="232">
        <v>893676.00767806638</v>
      </c>
      <c r="F92" s="232">
        <v>2950080.3987888796</v>
      </c>
      <c r="G92" s="409">
        <f t="shared" si="5"/>
        <v>18286104.568579637</v>
      </c>
      <c r="H92" s="232">
        <v>1925</v>
      </c>
      <c r="I92" s="134" t="s">
        <v>17</v>
      </c>
      <c r="J92" s="151">
        <f t="shared" si="4"/>
        <v>9499.2751005608498</v>
      </c>
    </row>
    <row r="93" spans="1:10" x14ac:dyDescent="0.5">
      <c r="A93" s="54">
        <v>88</v>
      </c>
      <c r="B93" s="127" t="s">
        <v>358</v>
      </c>
      <c r="C93" s="232">
        <v>16575409.230379377</v>
      </c>
      <c r="D93" s="232">
        <v>24309849.687455516</v>
      </c>
      <c r="E93" s="232">
        <v>1455647.1823047367</v>
      </c>
      <c r="F93" s="232">
        <v>4476111.1577272331</v>
      </c>
      <c r="G93" s="409">
        <f t="shared" si="5"/>
        <v>46817017.257866867</v>
      </c>
      <c r="H93" s="232">
        <v>1960.5099999999998</v>
      </c>
      <c r="I93" s="134" t="s">
        <v>15</v>
      </c>
      <c r="J93" s="151">
        <f t="shared" si="4"/>
        <v>23880.019616256421</v>
      </c>
    </row>
    <row r="94" spans="1:10" x14ac:dyDescent="0.5">
      <c r="A94" s="54">
        <v>89</v>
      </c>
      <c r="B94" s="127" t="s">
        <v>359</v>
      </c>
      <c r="C94" s="232">
        <v>7967280.2134779477</v>
      </c>
      <c r="D94" s="232">
        <v>5240925.158299882</v>
      </c>
      <c r="E94" s="232">
        <v>784522.94322131702</v>
      </c>
      <c r="F94" s="232">
        <v>2648751.1443405407</v>
      </c>
      <c r="G94" s="409">
        <f t="shared" si="5"/>
        <v>16641479.459339688</v>
      </c>
      <c r="H94" s="232">
        <v>54870</v>
      </c>
      <c r="I94" s="134" t="s">
        <v>17</v>
      </c>
      <c r="J94" s="151">
        <f t="shared" si="4"/>
        <v>303.28921923345524</v>
      </c>
    </row>
    <row r="95" spans="1:10" x14ac:dyDescent="0.5">
      <c r="A95" s="54">
        <v>90</v>
      </c>
      <c r="B95" s="127" t="s">
        <v>360</v>
      </c>
      <c r="C95" s="232">
        <v>4170119.175659318</v>
      </c>
      <c r="D95" s="232">
        <v>3412007.0006938176</v>
      </c>
      <c r="E95" s="232">
        <v>349863.39501202985</v>
      </c>
      <c r="F95" s="232">
        <v>1501141.2055745078</v>
      </c>
      <c r="G95" s="409">
        <f t="shared" si="5"/>
        <v>9433130.7769396733</v>
      </c>
      <c r="H95" s="232">
        <v>1321</v>
      </c>
      <c r="I95" s="134" t="s">
        <v>18</v>
      </c>
      <c r="J95" s="151">
        <f t="shared" si="4"/>
        <v>7140.9014208475955</v>
      </c>
    </row>
    <row r="96" spans="1:10" x14ac:dyDescent="0.5">
      <c r="A96" s="54">
        <v>91</v>
      </c>
      <c r="B96" s="127" t="s">
        <v>361</v>
      </c>
      <c r="C96" s="232">
        <v>27569789.852966577</v>
      </c>
      <c r="D96" s="232">
        <v>15044714.872053573</v>
      </c>
      <c r="E96" s="232">
        <v>2214725.6708858409</v>
      </c>
      <c r="F96" s="232">
        <v>8465703.1219741404</v>
      </c>
      <c r="G96" s="409">
        <f t="shared" si="5"/>
        <v>53294933.517880127</v>
      </c>
      <c r="H96" s="232">
        <v>837096902.47000003</v>
      </c>
      <c r="I96" s="134" t="s">
        <v>440</v>
      </c>
      <c r="J96" s="151">
        <f t="shared" si="4"/>
        <v>6.3666384812348667E-2</v>
      </c>
    </row>
    <row r="97" spans="1:10" x14ac:dyDescent="0.5">
      <c r="A97" s="54">
        <v>92</v>
      </c>
      <c r="B97" s="127" t="s">
        <v>362</v>
      </c>
      <c r="C97" s="232">
        <v>59516039.8792146</v>
      </c>
      <c r="D97" s="232">
        <v>40765439.803603075</v>
      </c>
      <c r="E97" s="232">
        <v>5096893.6199076371</v>
      </c>
      <c r="F97" s="232">
        <v>16277173.110855956</v>
      </c>
      <c r="G97" s="409">
        <f t="shared" si="5"/>
        <v>121655546.41358125</v>
      </c>
      <c r="H97" s="232">
        <v>10176415</v>
      </c>
      <c r="I97" s="134" t="s">
        <v>441</v>
      </c>
      <c r="J97" s="151">
        <f t="shared" si="4"/>
        <v>11.954656567522182</v>
      </c>
    </row>
    <row r="98" spans="1:10" x14ac:dyDescent="0.5">
      <c r="A98" s="54">
        <v>93</v>
      </c>
      <c r="B98" s="127" t="s">
        <v>363</v>
      </c>
      <c r="C98" s="232">
        <v>230048.1529892635</v>
      </c>
      <c r="D98" s="232">
        <v>118594.78490032161</v>
      </c>
      <c r="E98" s="232">
        <v>17177.929944399166</v>
      </c>
      <c r="F98" s="232">
        <v>49834.585381630313</v>
      </c>
      <c r="G98" s="409">
        <f t="shared" si="5"/>
        <v>415655.45321561454</v>
      </c>
      <c r="H98" s="232">
        <v>0</v>
      </c>
      <c r="I98" s="134" t="s">
        <v>441</v>
      </c>
      <c r="J98" s="151" t="e">
        <f t="shared" si="4"/>
        <v>#DIV/0!</v>
      </c>
    </row>
    <row r="99" spans="1:10" x14ac:dyDescent="0.5">
      <c r="A99" s="54">
        <v>94</v>
      </c>
      <c r="B99" s="127" t="s">
        <v>364</v>
      </c>
      <c r="C99" s="232">
        <v>225922.1829892635</v>
      </c>
      <c r="D99" s="232">
        <v>118594.78490032161</v>
      </c>
      <c r="E99" s="232">
        <v>17177.929944399166</v>
      </c>
      <c r="F99" s="232">
        <v>49834.585381630313</v>
      </c>
      <c r="G99" s="409">
        <f t="shared" si="5"/>
        <v>411529.48321561457</v>
      </c>
      <c r="H99" s="232">
        <v>11776</v>
      </c>
      <c r="I99" s="134" t="s">
        <v>427</v>
      </c>
      <c r="J99" s="151">
        <f t="shared" si="4"/>
        <v>34.946457474152055</v>
      </c>
    </row>
    <row r="100" spans="1:10" x14ac:dyDescent="0.5">
      <c r="A100" s="54">
        <v>95</v>
      </c>
      <c r="B100" s="127" t="s">
        <v>365</v>
      </c>
      <c r="C100" s="232">
        <v>1675169.7185516169</v>
      </c>
      <c r="D100" s="232">
        <v>1160938.7217121632</v>
      </c>
      <c r="E100" s="232">
        <v>149892.4123143382</v>
      </c>
      <c r="F100" s="232">
        <v>468449.92671255354</v>
      </c>
      <c r="G100" s="409">
        <f t="shared" si="5"/>
        <v>3454450.7792906715</v>
      </c>
      <c r="H100" s="232">
        <v>151</v>
      </c>
      <c r="I100" s="134" t="s">
        <v>437</v>
      </c>
      <c r="J100" s="151">
        <f t="shared" si="4"/>
        <v>22877.157478746169</v>
      </c>
    </row>
    <row r="101" spans="1:10" x14ac:dyDescent="0.5">
      <c r="A101" s="54">
        <v>96</v>
      </c>
      <c r="B101" s="127" t="s">
        <v>366</v>
      </c>
      <c r="C101" s="232">
        <v>4381321.4988035029</v>
      </c>
      <c r="D101" s="232">
        <v>3023036.0001145261</v>
      </c>
      <c r="E101" s="232">
        <v>412428.71098305919</v>
      </c>
      <c r="F101" s="232">
        <v>1374514.1256316449</v>
      </c>
      <c r="G101" s="409">
        <f t="shared" si="5"/>
        <v>9191300.3355327323</v>
      </c>
      <c r="H101" s="232">
        <v>906</v>
      </c>
      <c r="I101" s="134" t="s">
        <v>437</v>
      </c>
      <c r="J101" s="151">
        <f t="shared" si="4"/>
        <v>10144.923107652023</v>
      </c>
    </row>
    <row r="102" spans="1:10" x14ac:dyDescent="0.5">
      <c r="A102" s="54">
        <v>97</v>
      </c>
      <c r="B102" s="127" t="s">
        <v>367</v>
      </c>
      <c r="C102" s="232">
        <v>1813015.6317711368</v>
      </c>
      <c r="D102" s="232">
        <v>992143.15909404831</v>
      </c>
      <c r="E102" s="232">
        <v>132802.23754479998</v>
      </c>
      <c r="F102" s="232">
        <v>545664.59632314532</v>
      </c>
      <c r="G102" s="409">
        <f t="shared" si="5"/>
        <v>3483625.6247331304</v>
      </c>
      <c r="H102" s="232">
        <v>9499</v>
      </c>
      <c r="I102" s="134" t="s">
        <v>437</v>
      </c>
      <c r="J102" s="151">
        <f t="shared" si="4"/>
        <v>366.73603797590596</v>
      </c>
    </row>
    <row r="103" spans="1:10" x14ac:dyDescent="0.5">
      <c r="A103" s="54">
        <v>98</v>
      </c>
      <c r="B103" s="127" t="s">
        <v>368</v>
      </c>
      <c r="C103" s="232">
        <v>11495850.848715341</v>
      </c>
      <c r="D103" s="232">
        <v>7666532.0631513791</v>
      </c>
      <c r="E103" s="232">
        <v>1192123.9529642118</v>
      </c>
      <c r="F103" s="232">
        <v>3684982.4072443745</v>
      </c>
      <c r="G103" s="409">
        <f t="shared" si="5"/>
        <v>24039489.272075307</v>
      </c>
      <c r="H103" s="232">
        <v>30396</v>
      </c>
      <c r="I103" s="134" t="s">
        <v>427</v>
      </c>
      <c r="J103" s="151">
        <f t="shared" si="4"/>
        <v>790.87673615197082</v>
      </c>
    </row>
    <row r="104" spans="1:10" x14ac:dyDescent="0.5">
      <c r="A104" s="54">
        <v>99</v>
      </c>
      <c r="B104" s="127" t="s">
        <v>369</v>
      </c>
      <c r="C104" s="232">
        <v>1457953.7700003048</v>
      </c>
      <c r="D104" s="232">
        <v>170177.45375663592</v>
      </c>
      <c r="E104" s="232">
        <v>59425.942178790021</v>
      </c>
      <c r="F104" s="232">
        <v>22882.109010456184</v>
      </c>
      <c r="G104" s="409">
        <f t="shared" si="5"/>
        <v>1710439.2749461869</v>
      </c>
      <c r="H104" s="232">
        <v>2</v>
      </c>
      <c r="I104" s="134" t="s">
        <v>442</v>
      </c>
      <c r="J104" s="151">
        <f t="shared" si="4"/>
        <v>855219.63747309346</v>
      </c>
    </row>
    <row r="105" spans="1:10" x14ac:dyDescent="0.5">
      <c r="A105" s="54">
        <v>100</v>
      </c>
      <c r="B105" s="127" t="s">
        <v>370</v>
      </c>
      <c r="C105" s="232">
        <v>1666309.3556145197</v>
      </c>
      <c r="D105" s="232">
        <v>276750.85992827802</v>
      </c>
      <c r="E105" s="232">
        <v>97099.046227594881</v>
      </c>
      <c r="F105" s="232">
        <v>322913.57329816296</v>
      </c>
      <c r="G105" s="409">
        <f t="shared" si="5"/>
        <v>2363072.8350685555</v>
      </c>
      <c r="H105" s="232">
        <v>106996</v>
      </c>
      <c r="I105" s="134" t="s">
        <v>436</v>
      </c>
      <c r="J105" s="151">
        <f t="shared" si="4"/>
        <v>22.085618481705442</v>
      </c>
    </row>
    <row r="106" spans="1:10" x14ac:dyDescent="0.5">
      <c r="A106" s="54">
        <v>101</v>
      </c>
      <c r="B106" s="127" t="s">
        <v>371</v>
      </c>
      <c r="C106" s="232">
        <v>1657381.68307517</v>
      </c>
      <c r="D106" s="232">
        <v>275268.09741236339</v>
      </c>
      <c r="E106" s="232">
        <v>96578.813603513219</v>
      </c>
      <c r="F106" s="232">
        <v>321183.48240525421</v>
      </c>
      <c r="G106" s="409">
        <f t="shared" si="5"/>
        <v>2350412.0764963008</v>
      </c>
      <c r="H106" s="232">
        <v>39430523</v>
      </c>
      <c r="I106" s="134" t="s">
        <v>23</v>
      </c>
      <c r="J106" s="151">
        <f t="shared" si="4"/>
        <v>5.9608950063794505E-2</v>
      </c>
    </row>
    <row r="107" spans="1:10" x14ac:dyDescent="0.5">
      <c r="A107" s="54">
        <v>102</v>
      </c>
      <c r="B107" s="127" t="s">
        <v>372</v>
      </c>
      <c r="C107" s="232">
        <v>70213861.55414775</v>
      </c>
      <c r="D107" s="232">
        <v>8195607.0374599854</v>
      </c>
      <c r="E107" s="232">
        <v>2861904.7892482076</v>
      </c>
      <c r="F107" s="232">
        <v>1101983.6617499548</v>
      </c>
      <c r="G107" s="409">
        <f t="shared" si="5"/>
        <v>82373357.042605907</v>
      </c>
      <c r="H107" s="232">
        <v>30</v>
      </c>
      <c r="I107" s="134" t="s">
        <v>430</v>
      </c>
      <c r="J107" s="151">
        <f t="shared" si="4"/>
        <v>2745778.5680868635</v>
      </c>
    </row>
    <row r="108" spans="1:10" x14ac:dyDescent="0.5">
      <c r="A108" s="54">
        <v>103</v>
      </c>
      <c r="B108" s="127" t="s">
        <v>373</v>
      </c>
      <c r="C108" s="232">
        <v>7621622.9906178061</v>
      </c>
      <c r="D108" s="232">
        <v>1260766.8968114501</v>
      </c>
      <c r="E108" s="232">
        <v>442344.65333709231</v>
      </c>
      <c r="F108" s="232">
        <v>1471065.867151883</v>
      </c>
      <c r="G108" s="409">
        <f t="shared" si="5"/>
        <v>10795800.407918232</v>
      </c>
      <c r="H108" s="232">
        <v>4</v>
      </c>
      <c r="I108" s="134" t="s">
        <v>18</v>
      </c>
      <c r="J108" s="151">
        <f t="shared" si="4"/>
        <v>2698950.1019795579</v>
      </c>
    </row>
    <row r="109" spans="1:10" x14ac:dyDescent="0.5">
      <c r="A109" s="54">
        <v>104</v>
      </c>
      <c r="B109" s="127" t="s">
        <v>374</v>
      </c>
      <c r="C109" s="232">
        <v>4765921.7591455365</v>
      </c>
      <c r="D109" s="232">
        <v>344405.42158746067</v>
      </c>
      <c r="E109" s="232">
        <v>214814.5328261409</v>
      </c>
      <c r="F109" s="232">
        <v>2184147.0217033396</v>
      </c>
      <c r="G109" s="409">
        <f t="shared" si="5"/>
        <v>7509288.7352624778</v>
      </c>
      <c r="H109" s="232">
        <v>1786</v>
      </c>
      <c r="I109" s="134" t="s">
        <v>437</v>
      </c>
      <c r="J109" s="151">
        <f t="shared" si="4"/>
        <v>4204.52896711225</v>
      </c>
    </row>
    <row r="110" spans="1:10" x14ac:dyDescent="0.5">
      <c r="A110" s="54">
        <v>105</v>
      </c>
      <c r="B110" s="127" t="s">
        <v>520</v>
      </c>
      <c r="C110" s="232">
        <v>22569530.890997369</v>
      </c>
      <c r="D110" s="232">
        <v>6944160.3993380731</v>
      </c>
      <c r="E110" s="232">
        <v>1638401.902526242</v>
      </c>
      <c r="F110" s="232">
        <v>1302665.4607215337</v>
      </c>
      <c r="G110" s="409">
        <f t="shared" si="5"/>
        <v>32454758.653583217</v>
      </c>
      <c r="H110" s="232">
        <v>10119</v>
      </c>
      <c r="I110" s="134" t="s">
        <v>427</v>
      </c>
      <c r="J110" s="151">
        <f t="shared" si="4"/>
        <v>3207.30888957241</v>
      </c>
    </row>
    <row r="111" spans="1:10" x14ac:dyDescent="0.5">
      <c r="A111" s="54">
        <v>106</v>
      </c>
      <c r="B111" s="127" t="s">
        <v>375</v>
      </c>
      <c r="C111" s="232">
        <v>1691537.3837568446</v>
      </c>
      <c r="D111" s="232">
        <v>280940.88530331309</v>
      </c>
      <c r="E111" s="232">
        <v>98569.131876798492</v>
      </c>
      <c r="F111" s="232">
        <v>327802.50504859426</v>
      </c>
      <c r="G111" s="409">
        <f t="shared" si="5"/>
        <v>2398849.9059855505</v>
      </c>
      <c r="H111" s="232">
        <v>2</v>
      </c>
      <c r="I111" s="134" t="s">
        <v>18</v>
      </c>
      <c r="J111" s="151">
        <f t="shared" si="4"/>
        <v>1199424.9529927752</v>
      </c>
    </row>
    <row r="112" spans="1:10" x14ac:dyDescent="0.5">
      <c r="A112" s="54">
        <v>107</v>
      </c>
      <c r="B112" s="127" t="s">
        <v>376</v>
      </c>
      <c r="C112" s="232">
        <v>0</v>
      </c>
      <c r="D112" s="232">
        <v>0</v>
      </c>
      <c r="E112" s="232">
        <v>0</v>
      </c>
      <c r="F112" s="232">
        <v>0</v>
      </c>
      <c r="G112" s="409">
        <f t="shared" si="5"/>
        <v>0</v>
      </c>
      <c r="H112" s="232">
        <v>0</v>
      </c>
      <c r="I112" s="134" t="s">
        <v>18</v>
      </c>
      <c r="J112" s="151" t="e">
        <f t="shared" si="4"/>
        <v>#DIV/0!</v>
      </c>
    </row>
    <row r="113" spans="1:10" x14ac:dyDescent="0.5">
      <c r="A113" s="54">
        <v>108</v>
      </c>
      <c r="B113" s="127" t="s">
        <v>377</v>
      </c>
      <c r="C113" s="232">
        <v>63550</v>
      </c>
      <c r="D113" s="232">
        <v>0</v>
      </c>
      <c r="E113" s="232">
        <v>0</v>
      </c>
      <c r="F113" s="232">
        <v>0</v>
      </c>
      <c r="G113" s="409">
        <f t="shared" si="5"/>
        <v>63550</v>
      </c>
      <c r="H113" s="232">
        <v>0</v>
      </c>
      <c r="I113" s="134" t="s">
        <v>18</v>
      </c>
      <c r="J113" s="151" t="e">
        <f t="shared" si="4"/>
        <v>#DIV/0!</v>
      </c>
    </row>
    <row r="114" spans="1:10" x14ac:dyDescent="0.5">
      <c r="A114" s="54">
        <v>109</v>
      </c>
      <c r="B114" s="127" t="s">
        <v>378</v>
      </c>
      <c r="C114" s="232">
        <v>4095221.3074140167</v>
      </c>
      <c r="D114" s="232">
        <v>228026.14715748193</v>
      </c>
      <c r="E114" s="232">
        <v>109627.8552502449</v>
      </c>
      <c r="F114" s="232">
        <v>44297.313798044481</v>
      </c>
      <c r="G114" s="409">
        <f t="shared" si="5"/>
        <v>4477172.6236197883</v>
      </c>
      <c r="H114" s="232">
        <v>1071</v>
      </c>
      <c r="I114" s="134" t="s">
        <v>18</v>
      </c>
      <c r="J114" s="151">
        <f t="shared" si="4"/>
        <v>4180.3665953499421</v>
      </c>
    </row>
    <row r="115" spans="1:10" x14ac:dyDescent="0.5">
      <c r="A115" s="54">
        <v>110</v>
      </c>
      <c r="B115" s="127" t="s">
        <v>379</v>
      </c>
      <c r="C115" s="232">
        <v>4095221.3074140167</v>
      </c>
      <c r="D115" s="232">
        <v>228026.14715748193</v>
      </c>
      <c r="E115" s="232">
        <v>109627.8552502449</v>
      </c>
      <c r="F115" s="232">
        <v>44297.313798044481</v>
      </c>
      <c r="G115" s="409">
        <f t="shared" si="5"/>
        <v>4477172.6236197883</v>
      </c>
      <c r="H115" s="232">
        <v>0</v>
      </c>
      <c r="I115" s="134" t="s">
        <v>18</v>
      </c>
      <c r="J115" s="151" t="e">
        <f t="shared" si="4"/>
        <v>#DIV/0!</v>
      </c>
    </row>
    <row r="116" spans="1:10" x14ac:dyDescent="0.5">
      <c r="A116" s="54">
        <v>111</v>
      </c>
      <c r="B116" s="127" t="s">
        <v>380</v>
      </c>
      <c r="C116" s="232">
        <v>4095221.3074140167</v>
      </c>
      <c r="D116" s="232">
        <v>228026.14715748193</v>
      </c>
      <c r="E116" s="232">
        <v>109627.8552502449</v>
      </c>
      <c r="F116" s="232">
        <v>44297.313798044481</v>
      </c>
      <c r="G116" s="409">
        <f t="shared" si="5"/>
        <v>4477172.6236197883</v>
      </c>
      <c r="H116" s="232">
        <v>45</v>
      </c>
      <c r="I116" s="134" t="s">
        <v>438</v>
      </c>
      <c r="J116" s="151">
        <f t="shared" si="4"/>
        <v>99492.724969328629</v>
      </c>
    </row>
    <row r="117" spans="1:10" x14ac:dyDescent="0.5">
      <c r="A117" s="54">
        <v>112</v>
      </c>
      <c r="B117" s="127" t="s">
        <v>381</v>
      </c>
      <c r="C117" s="232">
        <v>47665112.059106119</v>
      </c>
      <c r="D117" s="232">
        <v>2654042.6122980174</v>
      </c>
      <c r="E117" s="232">
        <v>1275980.8598969353</v>
      </c>
      <c r="F117" s="232">
        <v>515585.42691664031</v>
      </c>
      <c r="G117" s="409">
        <f t="shared" si="5"/>
        <v>52110720.958217718</v>
      </c>
      <c r="H117" s="232">
        <v>5073</v>
      </c>
      <c r="I117" s="134" t="s">
        <v>18</v>
      </c>
      <c r="J117" s="151">
        <f t="shared" si="4"/>
        <v>10272.17050230982</v>
      </c>
    </row>
    <row r="118" spans="1:10" x14ac:dyDescent="0.5">
      <c r="A118" s="54">
        <v>113</v>
      </c>
      <c r="B118" s="127" t="s">
        <v>382</v>
      </c>
      <c r="C118" s="232">
        <v>2291370.2065713457</v>
      </c>
      <c r="D118" s="232">
        <v>2147692.4789830763</v>
      </c>
      <c r="E118" s="232">
        <v>182426.4615711667</v>
      </c>
      <c r="F118" s="232">
        <v>613005.70043183968</v>
      </c>
      <c r="G118" s="409">
        <f t="shared" si="5"/>
        <v>5234494.8475574283</v>
      </c>
      <c r="H118" s="232">
        <v>41795</v>
      </c>
      <c r="I118" s="134" t="s">
        <v>427</v>
      </c>
      <c r="J118" s="151">
        <f t="shared" si="4"/>
        <v>125.24213057919437</v>
      </c>
    </row>
    <row r="119" spans="1:10" x14ac:dyDescent="0.5">
      <c r="A119" s="54">
        <v>114</v>
      </c>
      <c r="B119" s="127" t="s">
        <v>383</v>
      </c>
      <c r="C119" s="232">
        <v>6057801.281427525</v>
      </c>
      <c r="D119" s="232">
        <v>1875.0382647314304</v>
      </c>
      <c r="E119" s="232">
        <v>503218.5875627402</v>
      </c>
      <c r="F119" s="232">
        <v>58710.966706831423</v>
      </c>
      <c r="G119" s="409">
        <f t="shared" si="5"/>
        <v>6621605.8739618277</v>
      </c>
      <c r="H119" s="232">
        <v>144</v>
      </c>
      <c r="I119" s="134" t="s">
        <v>18</v>
      </c>
      <c r="J119" s="151">
        <f t="shared" si="4"/>
        <v>45983.374124734917</v>
      </c>
    </row>
    <row r="120" spans="1:10" x14ac:dyDescent="0.5">
      <c r="A120" s="54">
        <v>115</v>
      </c>
      <c r="B120" s="127" t="s">
        <v>384</v>
      </c>
      <c r="C120" s="232">
        <v>9662140.6917284112</v>
      </c>
      <c r="D120" s="232">
        <v>6435196.9326996058</v>
      </c>
      <c r="E120" s="232">
        <v>1033519.7600227048</v>
      </c>
      <c r="F120" s="232">
        <v>3184028.4913703925</v>
      </c>
      <c r="G120" s="409">
        <f t="shared" si="5"/>
        <v>20314885.875821114</v>
      </c>
      <c r="H120" s="232">
        <v>0</v>
      </c>
      <c r="I120" s="134" t="s">
        <v>427</v>
      </c>
      <c r="J120" s="151" t="e">
        <f t="shared" si="4"/>
        <v>#DIV/0!</v>
      </c>
    </row>
    <row r="121" spans="1:10" x14ac:dyDescent="0.5">
      <c r="A121" s="54">
        <v>116</v>
      </c>
      <c r="B121" s="127" t="s">
        <v>385</v>
      </c>
      <c r="C121" s="232">
        <v>2680987.7411921034</v>
      </c>
      <c r="D121" s="232">
        <v>445274.85867620067</v>
      </c>
      <c r="E121" s="232">
        <v>156226.30440169561</v>
      </c>
      <c r="F121" s="232">
        <v>519547.78298513492</v>
      </c>
      <c r="G121" s="409">
        <f t="shared" si="5"/>
        <v>3802036.6872551348</v>
      </c>
      <c r="H121" s="232">
        <v>34580283</v>
      </c>
      <c r="I121" s="134" t="s">
        <v>427</v>
      </c>
      <c r="J121" s="151">
        <f t="shared" si="4"/>
        <v>0.10994810792193734</v>
      </c>
    </row>
    <row r="122" spans="1:10" x14ac:dyDescent="0.5">
      <c r="A122" s="54">
        <v>117</v>
      </c>
      <c r="B122" s="127" t="s">
        <v>386</v>
      </c>
      <c r="C122" s="232">
        <v>1457953.7700003048</v>
      </c>
      <c r="D122" s="232">
        <v>170177.45375663592</v>
      </c>
      <c r="E122" s="232">
        <v>59425.942178790021</v>
      </c>
      <c r="F122" s="232">
        <v>22882.109010456184</v>
      </c>
      <c r="G122" s="409">
        <f t="shared" si="5"/>
        <v>1710439.2749461869</v>
      </c>
      <c r="H122" s="232">
        <v>230</v>
      </c>
      <c r="I122" s="134" t="s">
        <v>17</v>
      </c>
      <c r="J122" s="151">
        <f t="shared" si="4"/>
        <v>7436.6924997660299</v>
      </c>
    </row>
    <row r="123" spans="1:10" x14ac:dyDescent="0.5">
      <c r="A123" s="54">
        <v>118</v>
      </c>
      <c r="B123" s="127" t="s">
        <v>387</v>
      </c>
      <c r="C123" s="232">
        <v>0</v>
      </c>
      <c r="D123" s="232">
        <v>0</v>
      </c>
      <c r="E123" s="232">
        <v>0</v>
      </c>
      <c r="F123" s="232">
        <v>0</v>
      </c>
      <c r="G123" s="409">
        <f>SUM(C123:F123)</f>
        <v>0</v>
      </c>
      <c r="H123" s="232">
        <v>0</v>
      </c>
      <c r="I123" s="134" t="s">
        <v>18</v>
      </c>
      <c r="J123" s="151" t="e">
        <f t="shared" si="4"/>
        <v>#DIV/0!</v>
      </c>
    </row>
    <row r="124" spans="1:10" x14ac:dyDescent="0.5">
      <c r="A124" s="54">
        <v>119</v>
      </c>
      <c r="B124" s="127" t="s">
        <v>388</v>
      </c>
      <c r="C124" s="232">
        <v>0</v>
      </c>
      <c r="D124" s="232">
        <v>0</v>
      </c>
      <c r="E124" s="232">
        <v>0</v>
      </c>
      <c r="F124" s="232">
        <v>0</v>
      </c>
      <c r="G124" s="409">
        <f t="shared" si="5"/>
        <v>0</v>
      </c>
      <c r="H124" s="232">
        <v>0</v>
      </c>
      <c r="I124" s="134" t="s">
        <v>443</v>
      </c>
      <c r="J124" s="151" t="e">
        <f t="shared" si="4"/>
        <v>#DIV/0!</v>
      </c>
    </row>
    <row r="125" spans="1:10" x14ac:dyDescent="0.5">
      <c r="A125" s="54">
        <v>120</v>
      </c>
      <c r="B125" s="127" t="s">
        <v>389</v>
      </c>
      <c r="C125" s="232">
        <v>2597207.1794492193</v>
      </c>
      <c r="D125" s="232">
        <v>1966542.1879499457</v>
      </c>
      <c r="E125" s="232">
        <v>324807.33421774622</v>
      </c>
      <c r="F125" s="232">
        <v>812997.2197691662</v>
      </c>
      <c r="G125" s="409">
        <f t="shared" si="5"/>
        <v>5701553.9213860771</v>
      </c>
      <c r="H125" s="232">
        <v>12137</v>
      </c>
      <c r="I125" s="134" t="s">
        <v>443</v>
      </c>
      <c r="J125" s="151">
        <f t="shared" si="4"/>
        <v>469.76632787229767</v>
      </c>
    </row>
    <row r="126" spans="1:10" x14ac:dyDescent="0.5">
      <c r="A126" s="54">
        <v>121</v>
      </c>
      <c r="B126" s="127" t="s">
        <v>390</v>
      </c>
      <c r="C126" s="232">
        <v>3839047.6419142778</v>
      </c>
      <c r="D126" s="232">
        <v>308035.02333100542</v>
      </c>
      <c r="E126" s="232">
        <v>192129.37858510326</v>
      </c>
      <c r="F126" s="232">
        <v>1953493.576517001</v>
      </c>
      <c r="G126" s="409">
        <f t="shared" si="5"/>
        <v>6292705.6203473872</v>
      </c>
      <c r="H126" s="232">
        <v>0</v>
      </c>
      <c r="I126" s="134" t="s">
        <v>17</v>
      </c>
      <c r="J126" s="151" t="e">
        <f t="shared" si="4"/>
        <v>#DIV/0!</v>
      </c>
    </row>
    <row r="127" spans="1:10" x14ac:dyDescent="0.5">
      <c r="A127" s="54">
        <v>122</v>
      </c>
      <c r="B127" s="127" t="s">
        <v>391</v>
      </c>
      <c r="C127" s="232">
        <v>3811400.7643984789</v>
      </c>
      <c r="D127" s="232">
        <v>305816.71104239771</v>
      </c>
      <c r="E127" s="232">
        <v>190745.76007020503</v>
      </c>
      <c r="F127" s="232">
        <v>1939425.504777486</v>
      </c>
      <c r="G127" s="409">
        <f t="shared" si="5"/>
        <v>6247388.7402885668</v>
      </c>
      <c r="H127" s="232">
        <v>12</v>
      </c>
      <c r="I127" s="134" t="s">
        <v>17</v>
      </c>
      <c r="J127" s="151">
        <f t="shared" si="4"/>
        <v>520615.72835738055</v>
      </c>
    </row>
    <row r="128" spans="1:10" x14ac:dyDescent="0.5">
      <c r="A128" s="54">
        <v>123</v>
      </c>
      <c r="B128" s="127" t="s">
        <v>392</v>
      </c>
      <c r="C128" s="232">
        <v>5223949.8797807386</v>
      </c>
      <c r="D128" s="232">
        <v>401788.9399528908</v>
      </c>
      <c r="E128" s="232">
        <v>250606.11134651501</v>
      </c>
      <c r="F128" s="232">
        <v>2548061.2718188385</v>
      </c>
      <c r="G128" s="409">
        <f t="shared" si="5"/>
        <v>8424406.2028989829</v>
      </c>
      <c r="H128" s="232">
        <v>14</v>
      </c>
      <c r="I128" s="134" t="s">
        <v>18</v>
      </c>
      <c r="J128" s="151">
        <f t="shared" si="4"/>
        <v>601743.30020707019</v>
      </c>
    </row>
    <row r="129" spans="1:10" x14ac:dyDescent="0.5">
      <c r="A129" s="54">
        <v>124</v>
      </c>
      <c r="B129" s="127" t="s">
        <v>393</v>
      </c>
      <c r="C129" s="232">
        <v>3745832.9420355838</v>
      </c>
      <c r="D129" s="232">
        <v>622130.86925489153</v>
      </c>
      <c r="E129" s="232">
        <v>218276.87924456585</v>
      </c>
      <c r="F129" s="232">
        <v>725903.80424563994</v>
      </c>
      <c r="G129" s="409">
        <f t="shared" si="5"/>
        <v>5312144.4947806811</v>
      </c>
      <c r="H129" s="232">
        <v>1</v>
      </c>
      <c r="I129" s="134" t="s">
        <v>444</v>
      </c>
      <c r="J129" s="151">
        <f t="shared" si="4"/>
        <v>5312144.4947806811</v>
      </c>
    </row>
    <row r="130" spans="1:10" x14ac:dyDescent="0.5">
      <c r="A130" s="54">
        <v>125</v>
      </c>
      <c r="B130" s="398" t="s">
        <v>394</v>
      </c>
      <c r="C130" s="232">
        <v>1443672.1818209563</v>
      </c>
      <c r="D130" s="232">
        <v>168510.45692726329</v>
      </c>
      <c r="E130" s="232">
        <v>58843.827127661163</v>
      </c>
      <c r="F130" s="232">
        <v>22657.96414092289</v>
      </c>
      <c r="G130" s="409">
        <f t="shared" si="5"/>
        <v>1693684.4300168038</v>
      </c>
      <c r="H130" s="232">
        <v>741</v>
      </c>
      <c r="I130" s="134" t="s">
        <v>427</v>
      </c>
      <c r="J130" s="151">
        <f t="shared" si="4"/>
        <v>2285.6739946245666</v>
      </c>
    </row>
    <row r="131" spans="1:10" x14ac:dyDescent="0.5">
      <c r="A131" s="54">
        <v>126</v>
      </c>
      <c r="B131" s="398" t="s">
        <v>395</v>
      </c>
      <c r="C131" s="232">
        <v>1765239.1885003385</v>
      </c>
      <c r="D131" s="232">
        <v>546.38487977301475</v>
      </c>
      <c r="E131" s="232">
        <v>146637.55542311372</v>
      </c>
      <c r="F131" s="232">
        <v>17108.335914448304</v>
      </c>
      <c r="G131" s="409">
        <f t="shared" si="5"/>
        <v>1929531.4647176736</v>
      </c>
      <c r="H131" s="232">
        <v>21</v>
      </c>
      <c r="I131" s="134" t="s">
        <v>432</v>
      </c>
      <c r="J131" s="151">
        <f t="shared" si="4"/>
        <v>91882.450700841597</v>
      </c>
    </row>
    <row r="132" spans="1:10" x14ac:dyDescent="0.5">
      <c r="A132" s="54">
        <v>127</v>
      </c>
      <c r="B132" s="398" t="s">
        <v>395</v>
      </c>
      <c r="C132" s="232">
        <v>4118816.6007400854</v>
      </c>
      <c r="D132" s="232">
        <v>1274.8748882661901</v>
      </c>
      <c r="E132" s="232">
        <v>342148.07914035232</v>
      </c>
      <c r="F132" s="232">
        <v>39918.725141906725</v>
      </c>
      <c r="G132" s="409">
        <f t="shared" si="5"/>
        <v>4502158.279910611</v>
      </c>
      <c r="H132" s="232">
        <v>49</v>
      </c>
      <c r="I132" s="134" t="s">
        <v>432</v>
      </c>
      <c r="J132" s="151">
        <f t="shared" si="4"/>
        <v>91880.781222665537</v>
      </c>
    </row>
    <row r="133" spans="1:10" x14ac:dyDescent="0.5">
      <c r="A133" s="54">
        <v>128</v>
      </c>
      <c r="B133" s="398" t="s">
        <v>396</v>
      </c>
      <c r="C133" s="232">
        <v>6651580.3734512823</v>
      </c>
      <c r="D133" s="232">
        <v>2058.8274758030202</v>
      </c>
      <c r="E133" s="232">
        <v>552543.52612230764</v>
      </c>
      <c r="F133" s="232">
        <v>64465.751798560988</v>
      </c>
      <c r="G133" s="409">
        <f t="shared" si="5"/>
        <v>7270648.4788479535</v>
      </c>
      <c r="H133" s="232">
        <v>2091</v>
      </c>
      <c r="I133" s="134" t="s">
        <v>445</v>
      </c>
      <c r="J133" s="151">
        <f t="shared" si="4"/>
        <v>3477.115484862723</v>
      </c>
    </row>
    <row r="134" spans="1:10" x14ac:dyDescent="0.5">
      <c r="A134" s="54">
        <v>129</v>
      </c>
      <c r="B134" s="398" t="s">
        <v>396</v>
      </c>
      <c r="C134" s="232">
        <v>3661450.3864571312</v>
      </c>
      <c r="D134" s="232">
        <v>1133.3088128973716</v>
      </c>
      <c r="E134" s="232">
        <v>304154.8915698037</v>
      </c>
      <c r="F134" s="232">
        <v>35486.025663645152</v>
      </c>
      <c r="G134" s="409">
        <f t="shared" si="5"/>
        <v>4002224.6125034774</v>
      </c>
      <c r="H134" s="232">
        <v>982</v>
      </c>
      <c r="I134" s="134" t="s">
        <v>445</v>
      </c>
      <c r="J134" s="151">
        <f t="shared" si="4"/>
        <v>4075.5851451155572</v>
      </c>
    </row>
    <row r="135" spans="1:10" x14ac:dyDescent="0.5">
      <c r="A135" s="54">
        <v>130</v>
      </c>
      <c r="B135" s="398" t="s">
        <v>397</v>
      </c>
      <c r="C135" s="232">
        <v>3217415.9887775057</v>
      </c>
      <c r="D135" s="232">
        <v>995.86926217145663</v>
      </c>
      <c r="E135" s="232">
        <v>267269.17147946794</v>
      </c>
      <c r="F135" s="232">
        <v>31182.535415659819</v>
      </c>
      <c r="G135" s="409">
        <f t="shared" si="5"/>
        <v>3516863.5649348046</v>
      </c>
      <c r="H135" s="232">
        <v>169382</v>
      </c>
      <c r="I135" s="134" t="s">
        <v>440</v>
      </c>
      <c r="J135" s="151">
        <f t="shared" si="4"/>
        <v>20.762912026867109</v>
      </c>
    </row>
    <row r="136" spans="1:10" x14ac:dyDescent="0.5">
      <c r="A136" s="54">
        <v>131</v>
      </c>
      <c r="B136" s="398" t="s">
        <v>397</v>
      </c>
      <c r="C136" s="232">
        <v>12979432.31714184</v>
      </c>
      <c r="D136" s="232">
        <v>4017.4530524378101</v>
      </c>
      <c r="E136" s="232">
        <v>1078195.0900276399</v>
      </c>
      <c r="F136" s="232">
        <v>125793.99409841855</v>
      </c>
      <c r="G136" s="409">
        <f t="shared" si="5"/>
        <v>14187438.854320336</v>
      </c>
      <c r="H136" s="232">
        <v>919322</v>
      </c>
      <c r="I136" s="134" t="s">
        <v>440</v>
      </c>
      <c r="J136" s="151">
        <f t="shared" ref="J136:J140" si="6">G136/H136</f>
        <v>15.432502272675228</v>
      </c>
    </row>
    <row r="137" spans="1:10" x14ac:dyDescent="0.5">
      <c r="A137" s="54">
        <v>132</v>
      </c>
      <c r="B137" s="398" t="s">
        <v>398</v>
      </c>
      <c r="C137" s="232">
        <v>18601309.765939113</v>
      </c>
      <c r="D137" s="232">
        <v>5757.5621855062273</v>
      </c>
      <c r="E137" s="232">
        <v>1545201.6981691208</v>
      </c>
      <c r="F137" s="232">
        <v>180280.0764890979</v>
      </c>
      <c r="G137" s="409">
        <f t="shared" si="5"/>
        <v>20332549.102782838</v>
      </c>
      <c r="H137" s="232">
        <v>384.35489999999999</v>
      </c>
      <c r="I137" s="134" t="s">
        <v>435</v>
      </c>
      <c r="J137" s="151">
        <f t="shared" si="6"/>
        <v>52900.4550294086</v>
      </c>
    </row>
    <row r="138" spans="1:10" x14ac:dyDescent="0.5">
      <c r="A138" s="54">
        <v>133</v>
      </c>
      <c r="B138" s="398" t="s">
        <v>398</v>
      </c>
      <c r="C138" s="232">
        <v>1072471.0158343557</v>
      </c>
      <c r="D138" s="232">
        <v>331.95611725826188</v>
      </c>
      <c r="E138" s="232">
        <v>89089.642383079961</v>
      </c>
      <c r="F138" s="232">
        <v>10394.168969810544</v>
      </c>
      <c r="G138" s="409">
        <f t="shared" si="5"/>
        <v>1172286.7833045044</v>
      </c>
      <c r="H138" s="232">
        <v>1.3286500000000001</v>
      </c>
      <c r="I138" s="134" t="s">
        <v>435</v>
      </c>
      <c r="J138" s="151">
        <f t="shared" si="6"/>
        <v>882314.21616264945</v>
      </c>
    </row>
    <row r="139" spans="1:10" x14ac:dyDescent="0.5">
      <c r="A139" s="54">
        <v>134</v>
      </c>
      <c r="B139" s="398" t="s">
        <v>399</v>
      </c>
      <c r="C139" s="232">
        <v>0</v>
      </c>
      <c r="D139" s="232">
        <v>0</v>
      </c>
      <c r="E139" s="232">
        <v>0</v>
      </c>
      <c r="F139" s="232">
        <v>0</v>
      </c>
      <c r="G139" s="409">
        <f>SUM(C139:F139)</f>
        <v>0</v>
      </c>
      <c r="H139" s="232">
        <v>0</v>
      </c>
      <c r="I139" s="134" t="s">
        <v>427</v>
      </c>
      <c r="J139" s="151" t="e">
        <f t="shared" si="6"/>
        <v>#DIV/0!</v>
      </c>
    </row>
    <row r="140" spans="1:10" x14ac:dyDescent="0.5">
      <c r="A140" s="54">
        <v>135</v>
      </c>
      <c r="B140" s="398" t="s">
        <v>399</v>
      </c>
      <c r="C140" s="232">
        <v>0</v>
      </c>
      <c r="D140" s="232">
        <v>0</v>
      </c>
      <c r="E140" s="232">
        <v>0</v>
      </c>
      <c r="F140" s="232">
        <v>0</v>
      </c>
      <c r="G140" s="409">
        <f>SUM(C140:F140)</f>
        <v>0</v>
      </c>
      <c r="H140" s="232">
        <v>0</v>
      </c>
      <c r="I140" s="134" t="s">
        <v>427</v>
      </c>
      <c r="J140" s="151" t="e">
        <f t="shared" si="6"/>
        <v>#DIV/0!</v>
      </c>
    </row>
    <row r="141" spans="1:10" x14ac:dyDescent="0.5">
      <c r="A141" s="482" t="s">
        <v>61</v>
      </c>
      <c r="B141" s="487"/>
      <c r="C141" s="488"/>
      <c r="D141" s="488"/>
      <c r="E141" s="488"/>
      <c r="F141" s="488"/>
      <c r="G141" s="489"/>
      <c r="H141" s="488"/>
      <c r="I141" s="490"/>
      <c r="J141" s="491"/>
    </row>
    <row r="142" spans="1:10" x14ac:dyDescent="0.5">
      <c r="A142" s="54">
        <v>1</v>
      </c>
      <c r="B142" s="398" t="s">
        <v>586</v>
      </c>
      <c r="C142" s="232">
        <v>52823398.196516909</v>
      </c>
      <c r="D142" s="232">
        <v>3074249.2714809342</v>
      </c>
      <c r="E142" s="232">
        <v>1267952.4278698065</v>
      </c>
      <c r="F142" s="232">
        <v>1066567.5564097485</v>
      </c>
      <c r="G142" s="409">
        <f t="shared" ref="G142:G172" si="7">SUM(C142:F142)</f>
        <v>58232167.452277392</v>
      </c>
      <c r="H142" s="232">
        <v>149</v>
      </c>
      <c r="I142" s="134" t="s">
        <v>587</v>
      </c>
      <c r="J142" s="151">
        <f>G142/H142</f>
        <v>390819.9157870966</v>
      </c>
    </row>
    <row r="143" spans="1:10" x14ac:dyDescent="0.5">
      <c r="A143" s="54">
        <v>2</v>
      </c>
      <c r="B143" s="398" t="s">
        <v>578</v>
      </c>
      <c r="C143" s="232">
        <v>28458492.895594165</v>
      </c>
      <c r="D143" s="232">
        <v>7998797.7371529611</v>
      </c>
      <c r="E143" s="232">
        <v>640379.65298789088</v>
      </c>
      <c r="F143" s="232">
        <v>280207.79604181217</v>
      </c>
      <c r="G143" s="409">
        <f t="shared" ref="G143" si="8">SUM(C143:F143)</f>
        <v>37377878.081776828</v>
      </c>
      <c r="H143" s="232">
        <v>3535</v>
      </c>
      <c r="I143" s="134" t="s">
        <v>25</v>
      </c>
      <c r="J143" s="151">
        <f t="shared" ref="J143:J172" si="9">G143/H143</f>
        <v>10573.657165990617</v>
      </c>
    </row>
    <row r="144" spans="1:10" x14ac:dyDescent="0.5">
      <c r="A144" s="54">
        <v>3</v>
      </c>
      <c r="B144" s="398" t="s">
        <v>579</v>
      </c>
      <c r="C144" s="232">
        <v>53697581.277946763</v>
      </c>
      <c r="D144" s="232">
        <v>15195785.599857911</v>
      </c>
      <c r="E144" s="232">
        <v>1216574.4225331743</v>
      </c>
      <c r="F144" s="232">
        <v>532330.52622505347</v>
      </c>
      <c r="G144" s="409">
        <f t="shared" si="7"/>
        <v>70642271.826562896</v>
      </c>
      <c r="H144" s="232">
        <v>29846.22</v>
      </c>
      <c r="I144" s="134" t="s">
        <v>580</v>
      </c>
      <c r="J144" s="151">
        <f t="shared" si="9"/>
        <v>2366.8749954454165</v>
      </c>
    </row>
    <row r="145" spans="1:10" x14ac:dyDescent="0.5">
      <c r="A145" s="54">
        <v>4</v>
      </c>
      <c r="B145" s="398" t="s">
        <v>592</v>
      </c>
      <c r="C145" s="232">
        <v>8824033.9578402545</v>
      </c>
      <c r="D145" s="232">
        <v>502663.98496013234</v>
      </c>
      <c r="E145" s="232">
        <v>211977.97404560057</v>
      </c>
      <c r="F145" s="232">
        <v>178310.1832695257</v>
      </c>
      <c r="G145" s="409">
        <f t="shared" si="7"/>
        <v>9716986.1001155134</v>
      </c>
      <c r="H145" s="232">
        <v>730</v>
      </c>
      <c r="I145" s="134" t="s">
        <v>587</v>
      </c>
      <c r="J145" s="151">
        <f t="shared" si="9"/>
        <v>13310.939863171936</v>
      </c>
    </row>
    <row r="146" spans="1:10" x14ac:dyDescent="0.5">
      <c r="A146" s="54">
        <v>5</v>
      </c>
      <c r="B146" s="398" t="s">
        <v>584</v>
      </c>
      <c r="C146" s="232">
        <v>20146922.192487847</v>
      </c>
      <c r="D146" s="232">
        <v>1207296.9855775267</v>
      </c>
      <c r="E146" s="232">
        <v>467588.0861791572</v>
      </c>
      <c r="F146" s="232">
        <v>393322.55021607375</v>
      </c>
      <c r="G146" s="409">
        <f t="shared" si="7"/>
        <v>22215129.814460605</v>
      </c>
      <c r="H146" s="232">
        <v>52559</v>
      </c>
      <c r="I146" s="134" t="s">
        <v>576</v>
      </c>
      <c r="J146" s="151">
        <f t="shared" si="9"/>
        <v>422.67032885824705</v>
      </c>
    </row>
    <row r="147" spans="1:10" x14ac:dyDescent="0.5">
      <c r="A147" s="54">
        <v>6</v>
      </c>
      <c r="B147" s="398" t="s">
        <v>404</v>
      </c>
      <c r="C147" s="232">
        <v>16718503.130401613</v>
      </c>
      <c r="D147" s="232">
        <v>584605.88516314258</v>
      </c>
      <c r="E147" s="232">
        <v>383954.79139632231</v>
      </c>
      <c r="F147" s="232">
        <v>115494.84654889295</v>
      </c>
      <c r="G147" s="409">
        <f t="shared" si="7"/>
        <v>17802558.653509971</v>
      </c>
      <c r="H147" s="232">
        <v>2420</v>
      </c>
      <c r="I147" s="134" t="s">
        <v>19</v>
      </c>
      <c r="J147" s="151">
        <f t="shared" si="9"/>
        <v>7356.4291956652769</v>
      </c>
    </row>
    <row r="148" spans="1:10" x14ac:dyDescent="0.5">
      <c r="A148" s="54">
        <v>7</v>
      </c>
      <c r="B148" s="398" t="s">
        <v>593</v>
      </c>
      <c r="C148" s="232">
        <v>17446664.065573011</v>
      </c>
      <c r="D148" s="232">
        <v>610067.92352428078</v>
      </c>
      <c r="E148" s="232">
        <v>400677.6330159338</v>
      </c>
      <c r="F148" s="232">
        <v>120525.13154597441</v>
      </c>
      <c r="G148" s="409">
        <f t="shared" si="7"/>
        <v>18577934.7536592</v>
      </c>
      <c r="H148" s="232">
        <v>2195</v>
      </c>
      <c r="I148" s="134" t="s">
        <v>20</v>
      </c>
      <c r="J148" s="151">
        <f t="shared" si="9"/>
        <v>8463.7515962000907</v>
      </c>
    </row>
    <row r="149" spans="1:10" x14ac:dyDescent="0.5">
      <c r="A149" s="54">
        <v>8</v>
      </c>
      <c r="B149" s="398" t="s">
        <v>406</v>
      </c>
      <c r="C149" s="232">
        <v>3550538.6653835452</v>
      </c>
      <c r="D149" s="232">
        <v>5177388.5674646515</v>
      </c>
      <c r="E149" s="232">
        <v>55754.935666853977</v>
      </c>
      <c r="F149" s="232">
        <v>4513435.9192465879</v>
      </c>
      <c r="G149" s="409">
        <f t="shared" si="7"/>
        <v>13297118.087761639</v>
      </c>
      <c r="H149" s="232">
        <v>8</v>
      </c>
      <c r="I149" s="134" t="s">
        <v>430</v>
      </c>
      <c r="J149" s="151">
        <f t="shared" si="9"/>
        <v>1662139.7609702048</v>
      </c>
    </row>
    <row r="150" spans="1:10" x14ac:dyDescent="0.5">
      <c r="A150" s="54">
        <v>9</v>
      </c>
      <c r="B150" s="398" t="s">
        <v>595</v>
      </c>
      <c r="C150" s="232">
        <v>1858955.1548630036</v>
      </c>
      <c r="D150" s="232">
        <v>2692142.4350666609</v>
      </c>
      <c r="E150" s="232">
        <v>28855.24747905305</v>
      </c>
      <c r="F150" s="232">
        <v>2335870.5175250052</v>
      </c>
      <c r="G150" s="409">
        <f t="shared" si="7"/>
        <v>6915823.3549337229</v>
      </c>
      <c r="H150" s="232">
        <v>5</v>
      </c>
      <c r="I150" s="134" t="s">
        <v>22</v>
      </c>
      <c r="J150" s="151">
        <f t="shared" si="9"/>
        <v>1383164.6709867446</v>
      </c>
    </row>
    <row r="151" spans="1:10" x14ac:dyDescent="0.5">
      <c r="A151" s="54">
        <v>10</v>
      </c>
      <c r="B151" s="398" t="s">
        <v>408</v>
      </c>
      <c r="C151" s="232">
        <v>1828325.6712968822</v>
      </c>
      <c r="D151" s="232">
        <v>13466527.865986686</v>
      </c>
      <c r="E151" s="232">
        <v>28709.56386891337</v>
      </c>
      <c r="F151" s="232">
        <v>2324077.2362489076</v>
      </c>
      <c r="G151" s="409">
        <f t="shared" si="7"/>
        <v>17647640.33740139</v>
      </c>
      <c r="H151" s="232">
        <v>11109</v>
      </c>
      <c r="I151" s="134" t="s">
        <v>18</v>
      </c>
      <c r="J151" s="151">
        <f t="shared" si="9"/>
        <v>1588.5894623639742</v>
      </c>
    </row>
    <row r="152" spans="1:10" x14ac:dyDescent="0.5">
      <c r="A152" s="54">
        <v>11</v>
      </c>
      <c r="B152" s="398" t="s">
        <v>409</v>
      </c>
      <c r="C152" s="232">
        <v>6538289.4935794892</v>
      </c>
      <c r="D152" s="232">
        <v>9554364.1706233732</v>
      </c>
      <c r="E152" s="232">
        <v>102939.80880990686</v>
      </c>
      <c r="F152" s="232">
        <v>8333113.9215934826</v>
      </c>
      <c r="G152" s="409">
        <f t="shared" si="7"/>
        <v>24528707.394606251</v>
      </c>
      <c r="H152" s="232">
        <v>3874</v>
      </c>
      <c r="I152" s="134" t="s">
        <v>19</v>
      </c>
      <c r="J152" s="151">
        <f t="shared" si="9"/>
        <v>6331.6229722783301</v>
      </c>
    </row>
    <row r="153" spans="1:10" x14ac:dyDescent="0.5">
      <c r="A153" s="54">
        <v>12</v>
      </c>
      <c r="B153" s="398" t="s">
        <v>530</v>
      </c>
      <c r="C153" s="232">
        <v>3893393.2929695817</v>
      </c>
      <c r="D153" s="232">
        <v>360085.28404940461</v>
      </c>
      <c r="E153" s="232">
        <v>63817.692895586079</v>
      </c>
      <c r="F153" s="232">
        <v>25369.409509160974</v>
      </c>
      <c r="G153" s="409">
        <f t="shared" si="7"/>
        <v>4342665.6794237327</v>
      </c>
      <c r="H153" s="232">
        <v>628</v>
      </c>
      <c r="I153" s="134" t="s">
        <v>18</v>
      </c>
      <c r="J153" s="151">
        <f t="shared" si="9"/>
        <v>6915.0727379358805</v>
      </c>
    </row>
    <row r="154" spans="1:10" x14ac:dyDescent="0.5">
      <c r="A154" s="54">
        <v>13</v>
      </c>
      <c r="B154" s="398" t="s">
        <v>411</v>
      </c>
      <c r="C154" s="232">
        <v>63972875.981473848</v>
      </c>
      <c r="D154" s="232">
        <v>5916610.3924929928</v>
      </c>
      <c r="E154" s="232">
        <v>1048597.212206943</v>
      </c>
      <c r="F154" s="232">
        <v>416848.22624608607</v>
      </c>
      <c r="G154" s="409">
        <f t="shared" si="7"/>
        <v>71354931.812419876</v>
      </c>
      <c r="H154" s="232">
        <v>772</v>
      </c>
      <c r="I154" s="134" t="s">
        <v>18</v>
      </c>
      <c r="J154" s="151">
        <f t="shared" si="9"/>
        <v>92428.668150802943</v>
      </c>
    </row>
    <row r="155" spans="1:10" x14ac:dyDescent="0.5">
      <c r="A155" s="54">
        <v>14</v>
      </c>
      <c r="B155" s="398" t="s">
        <v>412</v>
      </c>
      <c r="C155" s="232">
        <v>3777167.0856822212</v>
      </c>
      <c r="D155" s="232">
        <v>349335.95981837291</v>
      </c>
      <c r="E155" s="232">
        <v>61912.596789195522</v>
      </c>
      <c r="F155" s="232">
        <v>24612.077786806072</v>
      </c>
      <c r="G155" s="409">
        <f t="shared" si="7"/>
        <v>4213027.7200765964</v>
      </c>
      <c r="H155" s="232">
        <v>171</v>
      </c>
      <c r="I155" s="134" t="s">
        <v>18</v>
      </c>
      <c r="J155" s="151">
        <f t="shared" si="9"/>
        <v>24637.589006295886</v>
      </c>
    </row>
    <row r="156" spans="1:10" x14ac:dyDescent="0.5">
      <c r="A156" s="54">
        <v>15</v>
      </c>
      <c r="B156" s="398" t="s">
        <v>577</v>
      </c>
      <c r="C156" s="232">
        <v>228854417.90931639</v>
      </c>
      <c r="D156" s="232">
        <v>23909270.920782</v>
      </c>
      <c r="E156" s="232">
        <v>645604.8422302088</v>
      </c>
      <c r="F156" s="232">
        <v>333990773.45765948</v>
      </c>
      <c r="G156" s="409">
        <f t="shared" si="7"/>
        <v>587400067.12998807</v>
      </c>
      <c r="H156" s="232">
        <v>18220</v>
      </c>
      <c r="I156" s="134" t="s">
        <v>447</v>
      </c>
      <c r="J156" s="151">
        <f t="shared" si="9"/>
        <v>32239.301159713945</v>
      </c>
    </row>
    <row r="157" spans="1:10" x14ac:dyDescent="0.5">
      <c r="A157" s="54">
        <v>16</v>
      </c>
      <c r="B157" s="398" t="s">
        <v>596</v>
      </c>
      <c r="C157" s="232">
        <v>275129965.73872381</v>
      </c>
      <c r="D157" s="232">
        <v>24561804.239333987</v>
      </c>
      <c r="E157" s="232">
        <v>1359521.4637268567</v>
      </c>
      <c r="F157" s="232">
        <v>334083981.42518657</v>
      </c>
      <c r="G157" s="409">
        <f t="shared" si="7"/>
        <v>635135272.86697125</v>
      </c>
      <c r="H157" s="232">
        <v>296</v>
      </c>
      <c r="I157" s="134" t="s">
        <v>597</v>
      </c>
      <c r="J157" s="151">
        <f t="shared" si="9"/>
        <v>2145727.2731992272</v>
      </c>
    </row>
    <row r="158" spans="1:10" x14ac:dyDescent="0.5">
      <c r="A158" s="54">
        <v>17</v>
      </c>
      <c r="B158" s="398" t="s">
        <v>585</v>
      </c>
      <c r="C158" s="232">
        <v>57712654.719316497</v>
      </c>
      <c r="D158" s="232">
        <v>195051033.610782</v>
      </c>
      <c r="E158" s="232">
        <v>645604.84223020915</v>
      </c>
      <c r="F158" s="232">
        <v>333990773.45765966</v>
      </c>
      <c r="G158" s="409">
        <f t="shared" si="7"/>
        <v>587400066.62998843</v>
      </c>
      <c r="H158" s="232">
        <v>133925</v>
      </c>
      <c r="I158" s="134" t="s">
        <v>24</v>
      </c>
      <c r="J158" s="151">
        <f t="shared" si="9"/>
        <v>4386.0374585028067</v>
      </c>
    </row>
    <row r="159" spans="1:10" x14ac:dyDescent="0.5">
      <c r="A159" s="54">
        <v>18</v>
      </c>
      <c r="B159" s="398" t="s">
        <v>594</v>
      </c>
      <c r="C159" s="232">
        <v>17239393.668229252</v>
      </c>
      <c r="D159" s="232">
        <v>935202.9316840698</v>
      </c>
      <c r="E159" s="232">
        <v>1206490.1430344959</v>
      </c>
      <c r="F159" s="232">
        <v>328054.93463317247</v>
      </c>
      <c r="G159" s="409">
        <f t="shared" si="7"/>
        <v>19709141.67758099</v>
      </c>
      <c r="H159" s="232">
        <v>1</v>
      </c>
      <c r="I159" s="134" t="s">
        <v>20</v>
      </c>
      <c r="J159" s="151">
        <f t="shared" si="9"/>
        <v>19709141.67758099</v>
      </c>
    </row>
    <row r="160" spans="1:10" x14ac:dyDescent="0.5">
      <c r="A160" s="54">
        <v>19</v>
      </c>
      <c r="B160" s="398" t="s">
        <v>417</v>
      </c>
      <c r="C160" s="232">
        <v>299666.78197888483</v>
      </c>
      <c r="D160" s="232">
        <v>84802.184045869901</v>
      </c>
      <c r="E160" s="232">
        <v>6789.2618915418761</v>
      </c>
      <c r="F160" s="232">
        <v>2970.7441554449056</v>
      </c>
      <c r="G160" s="409">
        <f t="shared" si="7"/>
        <v>394228.97207174153</v>
      </c>
      <c r="H160" s="232">
        <v>1</v>
      </c>
      <c r="I160" s="134" t="s">
        <v>449</v>
      </c>
      <c r="J160" s="151">
        <f t="shared" si="9"/>
        <v>394228.97207174153</v>
      </c>
    </row>
    <row r="161" spans="1:10" x14ac:dyDescent="0.5">
      <c r="A161" s="54">
        <v>20</v>
      </c>
      <c r="B161" s="398" t="s">
        <v>581</v>
      </c>
      <c r="C161" s="232">
        <v>38379627.408031464</v>
      </c>
      <c r="D161" s="232">
        <v>3944602.4615033315</v>
      </c>
      <c r="E161" s="232">
        <v>5194018.3071822878</v>
      </c>
      <c r="F161" s="232">
        <v>875807.18880815024</v>
      </c>
      <c r="G161" s="409">
        <f t="shared" si="7"/>
        <v>48394055.365525238</v>
      </c>
      <c r="H161" s="232">
        <v>18</v>
      </c>
      <c r="I161" s="134" t="s">
        <v>582</v>
      </c>
      <c r="J161" s="151">
        <f t="shared" si="9"/>
        <v>2688558.6314180689</v>
      </c>
    </row>
    <row r="162" spans="1:10" x14ac:dyDescent="0.5">
      <c r="A162" s="54">
        <v>21</v>
      </c>
      <c r="B162" s="398" t="s">
        <v>419</v>
      </c>
      <c r="C162" s="232">
        <v>80822555.84682931</v>
      </c>
      <c r="D162" s="232">
        <v>3829562.9408289222</v>
      </c>
      <c r="E162" s="232">
        <v>2377698.7213836969</v>
      </c>
      <c r="F162" s="232">
        <v>587680.34110446391</v>
      </c>
      <c r="G162" s="409">
        <f t="shared" si="7"/>
        <v>87617497.850146383</v>
      </c>
      <c r="H162" s="232">
        <v>368</v>
      </c>
      <c r="I162" s="134" t="s">
        <v>574</v>
      </c>
      <c r="J162" s="151">
        <f t="shared" si="9"/>
        <v>238091.02676670213</v>
      </c>
    </row>
    <row r="163" spans="1:10" x14ac:dyDescent="0.5">
      <c r="A163" s="54">
        <v>22</v>
      </c>
      <c r="B163" s="398" t="s">
        <v>583</v>
      </c>
      <c r="C163" s="232">
        <v>28078077.600496888</v>
      </c>
      <c r="D163" s="232">
        <v>41066511.335525274</v>
      </c>
      <c r="E163" s="232">
        <v>442721.24966175761</v>
      </c>
      <c r="F163" s="232">
        <v>35838871.779472418</v>
      </c>
      <c r="G163" s="409">
        <f t="shared" si="7"/>
        <v>105426181.96515635</v>
      </c>
      <c r="H163" s="232">
        <v>3715</v>
      </c>
      <c r="I163" s="134" t="s">
        <v>21</v>
      </c>
      <c r="J163" s="151">
        <f t="shared" si="9"/>
        <v>28378.514660876539</v>
      </c>
    </row>
    <row r="164" spans="1:10" x14ac:dyDescent="0.5">
      <c r="A164" s="54">
        <v>23</v>
      </c>
      <c r="B164" s="398" t="s">
        <v>421</v>
      </c>
      <c r="C164" s="232">
        <v>3854303.2072025682</v>
      </c>
      <c r="D164" s="232">
        <v>5637149.5445847232</v>
      </c>
      <c r="E164" s="232">
        <v>60771.801883005872</v>
      </c>
      <c r="F164" s="232">
        <v>4919557.8869470358</v>
      </c>
      <c r="G164" s="409">
        <f t="shared" si="7"/>
        <v>14471782.440617334</v>
      </c>
      <c r="H164" s="232">
        <v>3</v>
      </c>
      <c r="I164" s="134" t="s">
        <v>22</v>
      </c>
      <c r="J164" s="151">
        <f t="shared" si="9"/>
        <v>4823927.480205778</v>
      </c>
    </row>
    <row r="165" spans="1:10" x14ac:dyDescent="0.5">
      <c r="A165" s="54">
        <v>24</v>
      </c>
      <c r="B165" s="398" t="s">
        <v>590</v>
      </c>
      <c r="C165" s="232">
        <v>28854417.909316454</v>
      </c>
      <c r="D165" s="232">
        <v>223909270.42078218</v>
      </c>
      <c r="E165" s="232">
        <v>645604.84223020915</v>
      </c>
      <c r="F165" s="232">
        <v>333990773.45765966</v>
      </c>
      <c r="G165" s="409">
        <f t="shared" si="7"/>
        <v>587400066.62998843</v>
      </c>
      <c r="H165" s="232">
        <v>3096</v>
      </c>
      <c r="I165" s="134" t="s">
        <v>444</v>
      </c>
      <c r="J165" s="151">
        <f t="shared" si="9"/>
        <v>189728.70369185673</v>
      </c>
    </row>
    <row r="166" spans="1:10" x14ac:dyDescent="0.5">
      <c r="A166" s="54">
        <v>25</v>
      </c>
      <c r="B166" s="398" t="s">
        <v>588</v>
      </c>
      <c r="C166" s="232">
        <v>245494.25814350127</v>
      </c>
      <c r="D166" s="232">
        <v>8584.3443617552475</v>
      </c>
      <c r="E166" s="232">
        <v>5637.9866031833344</v>
      </c>
      <c r="F166" s="232">
        <v>1695.9246561589084</v>
      </c>
      <c r="G166" s="409">
        <f t="shared" si="7"/>
        <v>261412.51376459873</v>
      </c>
      <c r="H166" s="232">
        <v>1</v>
      </c>
      <c r="I166" s="134" t="s">
        <v>587</v>
      </c>
      <c r="J166" s="151">
        <f t="shared" si="9"/>
        <v>261412.51376459873</v>
      </c>
    </row>
    <row r="167" spans="1:10" x14ac:dyDescent="0.5">
      <c r="A167" s="54">
        <v>26</v>
      </c>
      <c r="B167" s="398" t="s">
        <v>424</v>
      </c>
      <c r="C167" s="232">
        <v>28854417.909316454</v>
      </c>
      <c r="D167" s="232">
        <v>223909270.42078218</v>
      </c>
      <c r="E167" s="232">
        <v>645604.84223020915</v>
      </c>
      <c r="F167" s="232">
        <v>333990773.45765966</v>
      </c>
      <c r="G167" s="409">
        <f t="shared" si="7"/>
        <v>587400066.62998843</v>
      </c>
      <c r="H167" s="232">
        <v>3836.3289</v>
      </c>
      <c r="I167" s="134" t="s">
        <v>589</v>
      </c>
      <c r="J167" s="151">
        <f t="shared" si="9"/>
        <v>153115.14782530465</v>
      </c>
    </row>
    <row r="168" spans="1:10" x14ac:dyDescent="0.5">
      <c r="A168" s="54">
        <v>27</v>
      </c>
      <c r="B168" s="398" t="s">
        <v>591</v>
      </c>
      <c r="C168" s="232">
        <v>284144.1967427035</v>
      </c>
      <c r="D168" s="232">
        <v>80409.47451238845</v>
      </c>
      <c r="E168" s="232">
        <v>6437.5816161830862</v>
      </c>
      <c r="F168" s="232">
        <v>2816.8611355677472</v>
      </c>
      <c r="G168" s="409">
        <f t="shared" si="7"/>
        <v>373808.11400684284</v>
      </c>
      <c r="H168" s="232">
        <v>4</v>
      </c>
      <c r="I168" s="134" t="s">
        <v>587</v>
      </c>
      <c r="J168" s="151">
        <f t="shared" si="9"/>
        <v>93452.028501710709</v>
      </c>
    </row>
    <row r="169" spans="1:10" x14ac:dyDescent="0.5">
      <c r="A169" s="54">
        <v>28</v>
      </c>
      <c r="B169" s="398" t="s">
        <v>521</v>
      </c>
      <c r="C169" s="232">
        <v>41992780.996326491</v>
      </c>
      <c r="D169" s="232">
        <v>61417916.188298956</v>
      </c>
      <c r="E169" s="232">
        <v>662121.41529009712</v>
      </c>
      <c r="F169" s="232">
        <v>53599605.899093963</v>
      </c>
      <c r="G169" s="409">
        <f t="shared" si="7"/>
        <v>157672424.49900952</v>
      </c>
      <c r="H169" s="232">
        <v>22</v>
      </c>
      <c r="I169" s="134" t="s">
        <v>430</v>
      </c>
      <c r="J169" s="151">
        <f>G169/H169</f>
        <v>7166928.3863186147</v>
      </c>
    </row>
    <row r="170" spans="1:10" x14ac:dyDescent="0.5">
      <c r="A170" s="54">
        <v>29</v>
      </c>
      <c r="B170" s="127" t="s">
        <v>522</v>
      </c>
      <c r="C170" s="232">
        <v>17141868.925288539</v>
      </c>
      <c r="D170" s="232">
        <v>599409.96979543241</v>
      </c>
      <c r="E170" s="232">
        <v>393677.75069430843</v>
      </c>
      <c r="F170" s="232">
        <v>118419.54424061392</v>
      </c>
      <c r="G170" s="409">
        <f t="shared" si="7"/>
        <v>18253376.190018892</v>
      </c>
      <c r="H170" s="232">
        <v>2369</v>
      </c>
      <c r="I170" s="134" t="s">
        <v>18</v>
      </c>
      <c r="J170" s="151">
        <f t="shared" si="9"/>
        <v>7705.0975897082699</v>
      </c>
    </row>
    <row r="171" spans="1:10" x14ac:dyDescent="0.5">
      <c r="A171" s="54">
        <v>30</v>
      </c>
      <c r="B171" s="127" t="s">
        <v>523</v>
      </c>
      <c r="C171" s="232">
        <v>66484.122213666516</v>
      </c>
      <c r="D171" s="232">
        <v>97238.528839726103</v>
      </c>
      <c r="E171" s="232">
        <v>1048.2887784517907</v>
      </c>
      <c r="F171" s="232">
        <v>84860.365630736851</v>
      </c>
      <c r="G171" s="409">
        <f t="shared" si="7"/>
        <v>249631.30546258128</v>
      </c>
      <c r="H171" s="232">
        <v>26</v>
      </c>
      <c r="I171" s="134" t="s">
        <v>19</v>
      </c>
      <c r="J171" s="151">
        <f t="shared" si="9"/>
        <v>9601.2040562531256</v>
      </c>
    </row>
    <row r="172" spans="1:10" x14ac:dyDescent="0.5">
      <c r="A172" s="54">
        <v>31</v>
      </c>
      <c r="B172" s="127" t="s">
        <v>524</v>
      </c>
      <c r="C172" s="232">
        <v>6278873.3033513855</v>
      </c>
      <c r="D172" s="232">
        <v>297507.79668789508</v>
      </c>
      <c r="E172" s="232">
        <v>184716.61615603926</v>
      </c>
      <c r="F172" s="232">
        <v>45655.205604463852</v>
      </c>
      <c r="G172" s="409">
        <f t="shared" si="7"/>
        <v>6806752.9217997836</v>
      </c>
      <c r="H172" s="232">
        <v>17</v>
      </c>
      <c r="I172" s="134" t="s">
        <v>507</v>
      </c>
      <c r="J172" s="151">
        <f t="shared" si="9"/>
        <v>400397.23069410492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ColWidth="9.125" defaultRowHeight="23.25" x14ac:dyDescent="0.5"/>
  <cols>
    <col min="1" max="1" width="9.25" style="66" bestFit="1" customWidth="1"/>
    <col min="2" max="2" width="41.625" style="2" bestFit="1" customWidth="1"/>
    <col min="3" max="3" width="19.375" style="2" bestFit="1" customWidth="1"/>
    <col min="4" max="4" width="20.75" style="2" bestFit="1" customWidth="1"/>
    <col min="5" max="6" width="16.875" style="2" bestFit="1" customWidth="1"/>
    <col min="7" max="7" width="23.75" style="2" customWidth="1"/>
    <col min="8" max="8" width="19.75" style="2" customWidth="1"/>
    <col min="9" max="9" width="13.25" style="384" bestFit="1" customWidth="1"/>
    <col min="10" max="10" width="17.625" style="150" bestFit="1" customWidth="1"/>
    <col min="11" max="11" width="9.125" style="2"/>
    <col min="12" max="12" width="10.125" style="2" bestFit="1" customWidth="1"/>
    <col min="13" max="16384" width="9.125" style="2"/>
  </cols>
  <sheetData>
    <row r="1" spans="1:12" ht="24" customHeight="1" x14ac:dyDescent="0.5">
      <c r="A1" s="81" t="s">
        <v>526</v>
      </c>
      <c r="B1" s="82"/>
      <c r="C1" s="82"/>
      <c r="D1" s="474"/>
      <c r="E1" s="474"/>
      <c r="F1" s="474"/>
      <c r="G1" s="474"/>
      <c r="H1" s="474"/>
      <c r="I1" s="474"/>
    </row>
    <row r="2" spans="1:12" x14ac:dyDescent="0.5">
      <c r="A2" s="430"/>
      <c r="B2" s="83"/>
      <c r="C2" s="84"/>
      <c r="D2" s="475"/>
      <c r="E2" s="475"/>
      <c r="F2" s="475"/>
      <c r="G2" s="475"/>
      <c r="H2" s="475"/>
      <c r="I2" s="476"/>
      <c r="J2" s="85" t="s">
        <v>26</v>
      </c>
      <c r="L2" s="385"/>
    </row>
    <row r="3" spans="1:12" x14ac:dyDescent="0.5">
      <c r="A3" s="525" t="s">
        <v>48</v>
      </c>
      <c r="B3" s="86" t="s">
        <v>37</v>
      </c>
      <c r="C3" s="87" t="s">
        <v>1</v>
      </c>
      <c r="D3" s="87" t="s">
        <v>2</v>
      </c>
      <c r="E3" s="87" t="s">
        <v>3</v>
      </c>
      <c r="F3" s="87" t="s">
        <v>11</v>
      </c>
      <c r="G3" s="87" t="s">
        <v>12</v>
      </c>
      <c r="H3" s="87" t="s">
        <v>13</v>
      </c>
      <c r="I3" s="87" t="s">
        <v>14</v>
      </c>
      <c r="J3" s="87" t="s">
        <v>39</v>
      </c>
    </row>
    <row r="4" spans="1:12" x14ac:dyDescent="0.5">
      <c r="A4" s="526"/>
      <c r="B4" s="237" t="s">
        <v>12</v>
      </c>
      <c r="C4" s="238">
        <f>SUM(C5:C55)</f>
        <v>2510190290.0599985</v>
      </c>
      <c r="D4" s="238">
        <f>SUM(D5:D55)</f>
        <v>1281191511.0000012</v>
      </c>
      <c r="E4" s="238">
        <f t="shared" ref="E4:F4" si="0">SUM(E5:E55)</f>
        <v>101078845.38</v>
      </c>
      <c r="F4" s="238">
        <f t="shared" si="0"/>
        <v>2016488491.9500012</v>
      </c>
      <c r="G4" s="238">
        <f>SUM(G5:G55)</f>
        <v>5908949138.3899994</v>
      </c>
      <c r="H4" s="239"/>
      <c r="I4" s="382"/>
      <c r="J4" s="239"/>
    </row>
    <row r="5" spans="1:12" x14ac:dyDescent="0.5">
      <c r="A5" s="91">
        <v>1</v>
      </c>
      <c r="B5" s="92" t="s">
        <v>451</v>
      </c>
      <c r="C5" s="233">
        <v>30937057.537711892</v>
      </c>
      <c r="D5" s="233">
        <v>24522491.129593614</v>
      </c>
      <c r="E5" s="234">
        <v>737862.21515143616</v>
      </c>
      <c r="F5" s="234">
        <v>35246145.265829369</v>
      </c>
      <c r="G5" s="235">
        <f>SUM(C5:F5)</f>
        <v>91443556.148286313</v>
      </c>
      <c r="H5" s="234">
        <v>63</v>
      </c>
      <c r="I5" s="236" t="s">
        <v>431</v>
      </c>
      <c r="J5" s="235">
        <f>G5/H5</f>
        <v>1451485.018226767</v>
      </c>
    </row>
    <row r="6" spans="1:12" x14ac:dyDescent="0.5">
      <c r="A6" s="91">
        <v>2</v>
      </c>
      <c r="B6" s="92" t="s">
        <v>452</v>
      </c>
      <c r="C6" s="234">
        <v>23522613.477368787</v>
      </c>
      <c r="D6" s="234">
        <v>24392792.701571982</v>
      </c>
      <c r="E6" s="234">
        <v>578293.78300064814</v>
      </c>
      <c r="F6" s="234">
        <v>35149103.618076757</v>
      </c>
      <c r="G6" s="235">
        <f t="shared" ref="G6:G55" si="1">SUM(C6:F6)</f>
        <v>83642803.580018178</v>
      </c>
      <c r="H6" s="234">
        <v>70</v>
      </c>
      <c r="I6" s="236" t="s">
        <v>432</v>
      </c>
      <c r="J6" s="235">
        <f t="shared" ref="J6:J55" si="2">G6/H6</f>
        <v>1194897.1940002597</v>
      </c>
    </row>
    <row r="7" spans="1:12" x14ac:dyDescent="0.5">
      <c r="A7" s="91">
        <v>3</v>
      </c>
      <c r="B7" s="92" t="s">
        <v>453</v>
      </c>
      <c r="C7" s="234">
        <v>22266674.051821627</v>
      </c>
      <c r="D7" s="234">
        <v>24285314.621818226</v>
      </c>
      <c r="E7" s="234">
        <v>555496.52089355106</v>
      </c>
      <c r="F7" s="234">
        <v>35135239.448019423</v>
      </c>
      <c r="G7" s="235">
        <f t="shared" si="1"/>
        <v>82242724.642552823</v>
      </c>
      <c r="H7" s="233">
        <v>292</v>
      </c>
      <c r="I7" s="236" t="s">
        <v>439</v>
      </c>
      <c r="J7" s="235">
        <f t="shared" si="2"/>
        <v>281653.16658408503</v>
      </c>
    </row>
    <row r="8" spans="1:12" x14ac:dyDescent="0.5">
      <c r="A8" s="91">
        <v>4</v>
      </c>
      <c r="B8" s="92" t="s">
        <v>454</v>
      </c>
      <c r="C8" s="234">
        <v>24582288.892909214</v>
      </c>
      <c r="D8" s="234">
        <v>24395792.167537972</v>
      </c>
      <c r="E8" s="234">
        <v>601087.4975531518</v>
      </c>
      <c r="F8" s="234">
        <v>35162965.630686417</v>
      </c>
      <c r="G8" s="235">
        <f t="shared" si="1"/>
        <v>84742134.188686758</v>
      </c>
      <c r="H8" s="234">
        <v>2421</v>
      </c>
      <c r="I8" s="236" t="s">
        <v>439</v>
      </c>
      <c r="J8" s="235">
        <f t="shared" si="2"/>
        <v>35002.946794170493</v>
      </c>
    </row>
    <row r="9" spans="1:12" x14ac:dyDescent="0.5">
      <c r="A9" s="91">
        <v>5</v>
      </c>
      <c r="B9" s="92" t="s">
        <v>455</v>
      </c>
      <c r="C9" s="234">
        <v>112577466.48622851</v>
      </c>
      <c r="D9" s="234">
        <v>26802383.076897573</v>
      </c>
      <c r="E9" s="234">
        <v>2474513.8547308482</v>
      </c>
      <c r="F9" s="234">
        <v>36302291.111254491</v>
      </c>
      <c r="G9" s="235">
        <f t="shared" si="1"/>
        <v>178156654.52911142</v>
      </c>
      <c r="H9" s="234">
        <v>109</v>
      </c>
      <c r="I9" s="236" t="s">
        <v>439</v>
      </c>
      <c r="J9" s="235">
        <f t="shared" si="2"/>
        <v>1634464.7204505634</v>
      </c>
    </row>
    <row r="10" spans="1:12" x14ac:dyDescent="0.5">
      <c r="A10" s="91">
        <v>6</v>
      </c>
      <c r="B10" s="127" t="s">
        <v>456</v>
      </c>
      <c r="C10" s="232">
        <v>61250111.1868679</v>
      </c>
      <c r="D10" s="232">
        <v>12039322.441902202</v>
      </c>
      <c r="E10" s="232">
        <v>2278057.9635715261</v>
      </c>
      <c r="F10" s="232">
        <v>36533652.341390654</v>
      </c>
      <c r="G10" s="235">
        <f t="shared" si="1"/>
        <v>112101143.93373229</v>
      </c>
      <c r="H10" s="232">
        <v>114147</v>
      </c>
      <c r="I10" s="383" t="s">
        <v>428</v>
      </c>
      <c r="J10" s="235">
        <f t="shared" si="2"/>
        <v>982.07700538544407</v>
      </c>
    </row>
    <row r="11" spans="1:12" x14ac:dyDescent="0.5">
      <c r="A11" s="91">
        <v>7</v>
      </c>
      <c r="B11" s="127" t="s">
        <v>457</v>
      </c>
      <c r="C11" s="232">
        <v>51639230.241497077</v>
      </c>
      <c r="D11" s="232">
        <v>35295911.339627095</v>
      </c>
      <c r="E11" s="232">
        <v>3032086.6371964854</v>
      </c>
      <c r="F11" s="232">
        <v>37133167.703287132</v>
      </c>
      <c r="G11" s="235">
        <f t="shared" si="1"/>
        <v>127100395.92160779</v>
      </c>
      <c r="H11" s="232">
        <v>15852</v>
      </c>
      <c r="I11" s="383" t="s">
        <v>427</v>
      </c>
      <c r="J11" s="235">
        <f t="shared" si="2"/>
        <v>8017.9406965435146</v>
      </c>
    </row>
    <row r="12" spans="1:12" x14ac:dyDescent="0.5">
      <c r="A12" s="91">
        <v>8</v>
      </c>
      <c r="B12" s="127" t="s">
        <v>458</v>
      </c>
      <c r="C12" s="232">
        <v>23148444.690987445</v>
      </c>
      <c r="D12" s="232">
        <v>26469828.053657793</v>
      </c>
      <c r="E12" s="232">
        <v>963994.1060202783</v>
      </c>
      <c r="F12" s="232">
        <v>35488862.538732879</v>
      </c>
      <c r="G12" s="235">
        <f t="shared" si="1"/>
        <v>86071129.389398396</v>
      </c>
      <c r="H12" s="232">
        <v>17172</v>
      </c>
      <c r="I12" s="383" t="s">
        <v>501</v>
      </c>
      <c r="J12" s="235">
        <f t="shared" si="2"/>
        <v>5012.2949795829491</v>
      </c>
    </row>
    <row r="13" spans="1:12" x14ac:dyDescent="0.5">
      <c r="A13" s="91">
        <v>9</v>
      </c>
      <c r="B13" s="127" t="s">
        <v>459</v>
      </c>
      <c r="C13" s="232">
        <v>30803978.263086688</v>
      </c>
      <c r="D13" s="232">
        <v>25883128.162273675</v>
      </c>
      <c r="E13" s="232">
        <v>1029257.9687569656</v>
      </c>
      <c r="F13" s="232">
        <v>35283250.429916374</v>
      </c>
      <c r="G13" s="235">
        <f t="shared" si="1"/>
        <v>92999614.824033707</v>
      </c>
      <c r="H13" s="232">
        <v>36661</v>
      </c>
      <c r="I13" s="383" t="s">
        <v>18</v>
      </c>
      <c r="J13" s="235">
        <f t="shared" si="2"/>
        <v>2536.7451740005376</v>
      </c>
    </row>
    <row r="14" spans="1:12" x14ac:dyDescent="0.5">
      <c r="A14" s="91">
        <v>10</v>
      </c>
      <c r="B14" s="127" t="s">
        <v>460</v>
      </c>
      <c r="C14" s="232">
        <v>18748930.853775509</v>
      </c>
      <c r="D14" s="232">
        <f>24476020.9444422+0.5</f>
        <v>24476021.444442201</v>
      </c>
      <c r="E14" s="232">
        <v>537896.33229839057</v>
      </c>
      <c r="F14" s="232">
        <v>35094050.391738191</v>
      </c>
      <c r="G14" s="235">
        <f t="shared" si="1"/>
        <v>78856899.022254288</v>
      </c>
      <c r="H14" s="232">
        <v>4415.12</v>
      </c>
      <c r="I14" s="383" t="s">
        <v>15</v>
      </c>
      <c r="J14" s="235">
        <f t="shared" si="2"/>
        <v>17860.646827776887</v>
      </c>
    </row>
    <row r="15" spans="1:12" x14ac:dyDescent="0.5">
      <c r="A15" s="91">
        <v>11</v>
      </c>
      <c r="B15" s="127" t="s">
        <v>461</v>
      </c>
      <c r="C15" s="232">
        <v>87068276.113411471</v>
      </c>
      <c r="D15" s="232">
        <v>32450493.426243074</v>
      </c>
      <c r="E15" s="232">
        <v>3322580.9667714504</v>
      </c>
      <c r="F15" s="232">
        <v>36166300.238009833</v>
      </c>
      <c r="G15" s="235">
        <f t="shared" si="1"/>
        <v>159007650.74443585</v>
      </c>
      <c r="H15" s="232">
        <v>32</v>
      </c>
      <c r="I15" s="383" t="s">
        <v>430</v>
      </c>
      <c r="J15" s="235">
        <f t="shared" si="2"/>
        <v>4968989.0857636202</v>
      </c>
    </row>
    <row r="16" spans="1:12" x14ac:dyDescent="0.5">
      <c r="A16" s="91">
        <v>12</v>
      </c>
      <c r="B16" s="127" t="s">
        <v>462</v>
      </c>
      <c r="C16" s="232">
        <v>26318631.968146201</v>
      </c>
      <c r="D16" s="232">
        <v>25359582.884367112</v>
      </c>
      <c r="E16" s="232">
        <v>846436.03361774131</v>
      </c>
      <c r="F16" s="232">
        <v>35212854.38239941</v>
      </c>
      <c r="G16" s="235">
        <f t="shared" si="1"/>
        <v>87737505.268530458</v>
      </c>
      <c r="H16" s="232">
        <v>2466</v>
      </c>
      <c r="I16" s="383" t="s">
        <v>23</v>
      </c>
      <c r="J16" s="235">
        <f t="shared" si="2"/>
        <v>35578.874804756873</v>
      </c>
    </row>
    <row r="17" spans="1:10" x14ac:dyDescent="0.5">
      <c r="A17" s="91">
        <v>13</v>
      </c>
      <c r="B17" s="127" t="s">
        <v>463</v>
      </c>
      <c r="C17" s="232">
        <v>19714961.193777412</v>
      </c>
      <c r="D17" s="232">
        <v>24588779.3781428</v>
      </c>
      <c r="E17" s="232">
        <v>577271.56099847378</v>
      </c>
      <c r="F17" s="232">
        <v>35109211.922921263</v>
      </c>
      <c r="G17" s="235">
        <f t="shared" si="1"/>
        <v>79990224.055839956</v>
      </c>
      <c r="H17" s="232">
        <v>5395</v>
      </c>
      <c r="I17" s="383" t="s">
        <v>16</v>
      </c>
      <c r="J17" s="235">
        <f t="shared" si="2"/>
        <v>14826.732911184421</v>
      </c>
    </row>
    <row r="18" spans="1:10" x14ac:dyDescent="0.5">
      <c r="A18" s="91">
        <v>14</v>
      </c>
      <c r="B18" s="127" t="s">
        <v>464</v>
      </c>
      <c r="C18" s="232">
        <v>48132639.637464859</v>
      </c>
      <c r="D18" s="232">
        <v>30902749.236963015</v>
      </c>
      <c r="E18" s="232">
        <v>1633077.6192736104</v>
      </c>
      <c r="F18" s="232">
        <v>35425918.16249264</v>
      </c>
      <c r="G18" s="235">
        <f t="shared" si="1"/>
        <v>116094384.65619412</v>
      </c>
      <c r="H18" s="232">
        <v>853</v>
      </c>
      <c r="I18" s="383" t="s">
        <v>18</v>
      </c>
      <c r="J18" s="235">
        <f t="shared" si="2"/>
        <v>136101.27157818771</v>
      </c>
    </row>
    <row r="19" spans="1:10" x14ac:dyDescent="0.5">
      <c r="A19" s="91">
        <v>15</v>
      </c>
      <c r="B19" s="127" t="s">
        <v>465</v>
      </c>
      <c r="C19" s="232">
        <v>54679875.280083783</v>
      </c>
      <c r="D19" s="232">
        <v>32266357.270895287</v>
      </c>
      <c r="E19" s="232">
        <v>1879443.091279764</v>
      </c>
      <c r="F19" s="232">
        <v>35502814.900049433</v>
      </c>
      <c r="G19" s="235">
        <f t="shared" si="1"/>
        <v>124328490.54230827</v>
      </c>
      <c r="H19" s="232">
        <v>817</v>
      </c>
      <c r="I19" s="383" t="s">
        <v>18</v>
      </c>
      <c r="J19" s="235">
        <f t="shared" si="2"/>
        <v>152176.85500894525</v>
      </c>
    </row>
    <row r="20" spans="1:10" x14ac:dyDescent="0.5">
      <c r="A20" s="91">
        <v>16</v>
      </c>
      <c r="B20" s="127" t="s">
        <v>466</v>
      </c>
      <c r="C20" s="232">
        <v>28490932.305449203</v>
      </c>
      <c r="D20" s="232">
        <v>26811925.050991073</v>
      </c>
      <c r="E20" s="232">
        <v>893981.18804708356</v>
      </c>
      <c r="F20" s="232">
        <v>35195227.945075467</v>
      </c>
      <c r="G20" s="235">
        <f t="shared" si="1"/>
        <v>91392066.489562824</v>
      </c>
      <c r="H20" s="232">
        <v>2234</v>
      </c>
      <c r="I20" s="383" t="s">
        <v>429</v>
      </c>
      <c r="J20" s="235">
        <f t="shared" si="2"/>
        <v>40909.608992642265</v>
      </c>
    </row>
    <row r="21" spans="1:10" x14ac:dyDescent="0.5">
      <c r="A21" s="91">
        <v>17</v>
      </c>
      <c r="B21" s="127" t="s">
        <v>307</v>
      </c>
      <c r="C21" s="232">
        <v>54679875.280083783</v>
      </c>
      <c r="D21" s="232">
        <v>32266357.270895287</v>
      </c>
      <c r="E21" s="232">
        <v>1879443.091279764</v>
      </c>
      <c r="F21" s="232">
        <v>35502814.900049433</v>
      </c>
      <c r="G21" s="235">
        <f t="shared" si="1"/>
        <v>124328490.54230827</v>
      </c>
      <c r="H21" s="232">
        <v>311</v>
      </c>
      <c r="I21" s="383" t="s">
        <v>430</v>
      </c>
      <c r="J21" s="235">
        <f t="shared" si="2"/>
        <v>399770.06605243817</v>
      </c>
    </row>
    <row r="22" spans="1:10" x14ac:dyDescent="0.5">
      <c r="A22" s="91">
        <v>18</v>
      </c>
      <c r="B22" s="127" t="s">
        <v>467</v>
      </c>
      <c r="C22" s="232">
        <v>21454262.070690922</v>
      </c>
      <c r="D22" s="232">
        <v>24086583.973291188</v>
      </c>
      <c r="E22" s="232">
        <v>904468.82290719287</v>
      </c>
      <c r="F22" s="232">
        <v>35100145.433956251</v>
      </c>
      <c r="G22" s="235">
        <f t="shared" si="1"/>
        <v>81545460.300845563</v>
      </c>
      <c r="H22" s="232">
        <v>144</v>
      </c>
      <c r="I22" s="383" t="s">
        <v>18</v>
      </c>
      <c r="J22" s="235">
        <f t="shared" si="2"/>
        <v>566287.91875587194</v>
      </c>
    </row>
    <row r="23" spans="1:10" x14ac:dyDescent="0.5">
      <c r="A23" s="91">
        <v>19</v>
      </c>
      <c r="B23" s="127" t="s">
        <v>468</v>
      </c>
      <c r="C23" s="232">
        <v>19735576.705288969</v>
      </c>
      <c r="D23" s="232">
        <v>24326315.385600872</v>
      </c>
      <c r="E23" s="232">
        <v>517407.07665969391</v>
      </c>
      <c r="F23" s="232">
        <v>35088369.947632447</v>
      </c>
      <c r="G23" s="235">
        <f t="shared" si="1"/>
        <v>79667669.115181983</v>
      </c>
      <c r="H23" s="232">
        <v>237</v>
      </c>
      <c r="I23" s="383" t="s">
        <v>18</v>
      </c>
      <c r="J23" s="235">
        <f t="shared" si="2"/>
        <v>336150.50259570457</v>
      </c>
    </row>
    <row r="24" spans="1:10" x14ac:dyDescent="0.5">
      <c r="A24" s="91">
        <v>20</v>
      </c>
      <c r="B24" s="127" t="s">
        <v>469</v>
      </c>
      <c r="C24" s="232">
        <v>19882467.776384562</v>
      </c>
      <c r="D24" s="232">
        <v>24338444.431976981</v>
      </c>
      <c r="E24" s="232">
        <v>521339.30690338498</v>
      </c>
      <c r="F24" s="232">
        <v>35089958.843416579</v>
      </c>
      <c r="G24" s="235">
        <f t="shared" si="1"/>
        <v>79832210.3586815</v>
      </c>
      <c r="H24" s="232">
        <v>4</v>
      </c>
      <c r="I24" s="383" t="s">
        <v>430</v>
      </c>
      <c r="J24" s="235">
        <f t="shared" si="2"/>
        <v>19958052.589670375</v>
      </c>
    </row>
    <row r="25" spans="1:10" x14ac:dyDescent="0.5">
      <c r="A25" s="91">
        <v>21</v>
      </c>
      <c r="B25" s="127" t="s">
        <v>470</v>
      </c>
      <c r="C25" s="232">
        <v>19491682.096677415</v>
      </c>
      <c r="D25" s="232">
        <v>24312735.082183938</v>
      </c>
      <c r="E25" s="232">
        <v>510878.09059469751</v>
      </c>
      <c r="F25" s="232">
        <v>35085731.781047463</v>
      </c>
      <c r="G25" s="235">
        <f t="shared" si="1"/>
        <v>79401027.050503507</v>
      </c>
      <c r="H25" s="232">
        <v>11</v>
      </c>
      <c r="I25" s="383" t="s">
        <v>18</v>
      </c>
      <c r="J25" s="235">
        <f t="shared" si="2"/>
        <v>7218275.1864094101</v>
      </c>
    </row>
    <row r="26" spans="1:10" x14ac:dyDescent="0.5">
      <c r="A26" s="91">
        <v>22</v>
      </c>
      <c r="B26" s="127" t="s">
        <v>471</v>
      </c>
      <c r="C26" s="232">
        <v>27682124.71150545</v>
      </c>
      <c r="D26" s="232">
        <v>24768787.376498904</v>
      </c>
      <c r="E26" s="232">
        <v>730133.80109518743</v>
      </c>
      <c r="F26" s="232">
        <v>35174326.408643551</v>
      </c>
      <c r="G26" s="235">
        <f t="shared" si="1"/>
        <v>88355372.297743082</v>
      </c>
      <c r="H26" s="232">
        <v>46</v>
      </c>
      <c r="I26" s="383" t="s">
        <v>18</v>
      </c>
      <c r="J26" s="235">
        <f t="shared" si="2"/>
        <v>1920768.9629944148</v>
      </c>
    </row>
    <row r="27" spans="1:10" x14ac:dyDescent="0.5">
      <c r="A27" s="91">
        <v>23</v>
      </c>
      <c r="B27" s="127" t="s">
        <v>472</v>
      </c>
      <c r="C27" s="232">
        <v>19491682.096677415</v>
      </c>
      <c r="D27" s="232">
        <v>24312735.082183938</v>
      </c>
      <c r="E27" s="232">
        <v>510878.09059469751</v>
      </c>
      <c r="F27" s="232">
        <v>35085731.781047463</v>
      </c>
      <c r="G27" s="235">
        <f t="shared" si="1"/>
        <v>79401027.050503507</v>
      </c>
      <c r="H27" s="232">
        <v>210</v>
      </c>
      <c r="I27" s="383" t="s">
        <v>431</v>
      </c>
      <c r="J27" s="235">
        <f t="shared" si="2"/>
        <v>378100.12881192146</v>
      </c>
    </row>
    <row r="28" spans="1:10" x14ac:dyDescent="0.5">
      <c r="A28" s="91">
        <v>24</v>
      </c>
      <c r="B28" s="127" t="s">
        <v>473</v>
      </c>
      <c r="C28" s="232">
        <v>19491682.096677415</v>
      </c>
      <c r="D28" s="232">
        <v>24312735.082183938</v>
      </c>
      <c r="E28" s="232">
        <v>510878.09059469751</v>
      </c>
      <c r="F28" s="232">
        <v>35085731.781047463</v>
      </c>
      <c r="G28" s="235">
        <f t="shared" si="1"/>
        <v>79401027.050503507</v>
      </c>
      <c r="H28" s="232">
        <v>251</v>
      </c>
      <c r="I28" s="383" t="s">
        <v>19</v>
      </c>
      <c r="J28" s="235">
        <f t="shared" si="2"/>
        <v>316338.753189257</v>
      </c>
    </row>
    <row r="29" spans="1:10" x14ac:dyDescent="0.5">
      <c r="A29" s="91">
        <v>25</v>
      </c>
      <c r="B29" s="127" t="s">
        <v>474</v>
      </c>
      <c r="C29" s="232">
        <v>19491682.096677415</v>
      </c>
      <c r="D29" s="232">
        <v>24312735.082183938</v>
      </c>
      <c r="E29" s="232">
        <v>510878.09059469751</v>
      </c>
      <c r="F29" s="232">
        <v>35085731.781047463</v>
      </c>
      <c r="G29" s="235">
        <f t="shared" si="1"/>
        <v>79401027.050503507</v>
      </c>
      <c r="H29" s="232">
        <v>1071</v>
      </c>
      <c r="I29" s="383" t="s">
        <v>18</v>
      </c>
      <c r="J29" s="235">
        <f t="shared" si="2"/>
        <v>74137.28015920028</v>
      </c>
    </row>
    <row r="30" spans="1:10" x14ac:dyDescent="0.5">
      <c r="A30" s="91">
        <v>26</v>
      </c>
      <c r="B30" s="127" t="s">
        <v>475</v>
      </c>
      <c r="C30" s="232">
        <v>63061572.848369509</v>
      </c>
      <c r="D30" s="232">
        <v>26738751.547324475</v>
      </c>
      <c r="E30" s="232">
        <v>1677231.0952413876</v>
      </c>
      <c r="F30" s="232">
        <v>35557019.89416606</v>
      </c>
      <c r="G30" s="235">
        <f t="shared" si="1"/>
        <v>127034575.38510144</v>
      </c>
      <c r="H30" s="232">
        <v>5073</v>
      </c>
      <c r="I30" s="383" t="s">
        <v>18</v>
      </c>
      <c r="J30" s="235">
        <f t="shared" si="2"/>
        <v>25041.311922945286</v>
      </c>
    </row>
    <row r="31" spans="1:10" x14ac:dyDescent="0.5">
      <c r="A31" s="91">
        <v>27</v>
      </c>
      <c r="B31" s="127" t="s">
        <v>387</v>
      </c>
      <c r="C31" s="232">
        <v>15396460.789263397</v>
      </c>
      <c r="D31" s="232">
        <v>24084708.935026456</v>
      </c>
      <c r="E31" s="232">
        <v>401250.23534445261</v>
      </c>
      <c r="F31" s="232">
        <v>35041434.467249423</v>
      </c>
      <c r="G31" s="235">
        <f t="shared" si="1"/>
        <v>74923854.426883727</v>
      </c>
      <c r="H31" s="232">
        <v>0</v>
      </c>
      <c r="I31" s="383" t="s">
        <v>18</v>
      </c>
      <c r="J31" s="235" t="e">
        <f t="shared" si="2"/>
        <v>#DIV/0!</v>
      </c>
    </row>
    <row r="32" spans="1:10" x14ac:dyDescent="0.5">
      <c r="A32" s="91">
        <v>28</v>
      </c>
      <c r="B32" s="127" t="s">
        <v>476</v>
      </c>
      <c r="C32" s="232">
        <v>98588528.039290071</v>
      </c>
      <c r="D32" s="232">
        <v>26666798.162668645</v>
      </c>
      <c r="E32" s="232">
        <v>2092019.3820201098</v>
      </c>
      <c r="F32" s="232">
        <v>35880676.062937893</v>
      </c>
      <c r="G32" s="235">
        <f t="shared" si="1"/>
        <v>163228021.64691672</v>
      </c>
      <c r="H32" s="232">
        <v>1501</v>
      </c>
      <c r="I32" s="383" t="s">
        <v>18</v>
      </c>
      <c r="J32" s="235">
        <f t="shared" si="2"/>
        <v>108746.18364218302</v>
      </c>
    </row>
    <row r="33" spans="1:10" x14ac:dyDescent="0.5">
      <c r="A33" s="91">
        <v>29</v>
      </c>
      <c r="B33" s="127" t="s">
        <v>477</v>
      </c>
      <c r="C33" s="232">
        <v>41208640.426680811</v>
      </c>
      <c r="D33" s="232">
        <v>24942526.487863921</v>
      </c>
      <c r="E33" s="232">
        <v>925707.37303235009</v>
      </c>
      <c r="F33" s="232">
        <v>35301757.555098996</v>
      </c>
      <c r="G33" s="235">
        <f t="shared" si="1"/>
        <v>102378631.84267607</v>
      </c>
      <c r="H33" s="232">
        <v>64</v>
      </c>
      <c r="I33" s="383" t="s">
        <v>18</v>
      </c>
      <c r="J33" s="235">
        <f t="shared" si="2"/>
        <v>1599666.1225418136</v>
      </c>
    </row>
    <row r="34" spans="1:10" x14ac:dyDescent="0.5">
      <c r="A34" s="91">
        <v>30</v>
      </c>
      <c r="B34" s="127" t="s">
        <v>478</v>
      </c>
      <c r="C34" s="232">
        <v>260898012.365141</v>
      </c>
      <c r="D34" s="232">
        <v>20046779.894149989</v>
      </c>
      <c r="E34" s="232">
        <v>12454641.855522523</v>
      </c>
      <c r="F34" s="232">
        <v>82605548.023842916</v>
      </c>
      <c r="G34" s="235">
        <f t="shared" si="1"/>
        <v>376004982.13865644</v>
      </c>
      <c r="H34" s="232">
        <v>284364</v>
      </c>
      <c r="I34" s="383" t="s">
        <v>17</v>
      </c>
      <c r="J34" s="235">
        <f t="shared" si="2"/>
        <v>1322.2664688169264</v>
      </c>
    </row>
    <row r="35" spans="1:10" x14ac:dyDescent="0.5">
      <c r="A35" s="91">
        <v>31</v>
      </c>
      <c r="B35" s="127" t="s">
        <v>479</v>
      </c>
      <c r="C35" s="232">
        <v>66971870.0196428</v>
      </c>
      <c r="D35" s="232">
        <v>13394558.622482002</v>
      </c>
      <c r="E35" s="232">
        <v>1856897.417649189</v>
      </c>
      <c r="F35" s="232">
        <v>39517545.624976657</v>
      </c>
      <c r="G35" s="235">
        <f t="shared" si="1"/>
        <v>121740871.68475065</v>
      </c>
      <c r="H35" s="232">
        <v>1960.5099999999998</v>
      </c>
      <c r="I35" s="383" t="s">
        <v>15</v>
      </c>
      <c r="J35" s="235">
        <f t="shared" si="2"/>
        <v>62096.531864030614</v>
      </c>
    </row>
    <row r="36" spans="1:10" x14ac:dyDescent="0.5">
      <c r="A36" s="91">
        <v>32</v>
      </c>
      <c r="B36" s="127" t="s">
        <v>480</v>
      </c>
      <c r="C36" s="232">
        <v>287582756.04996502</v>
      </c>
      <c r="D36" s="232">
        <v>27433094.592272997</v>
      </c>
      <c r="E36" s="232">
        <v>16788727.702372033</v>
      </c>
      <c r="F36" s="232">
        <v>86802224.941852123</v>
      </c>
      <c r="G36" s="235">
        <f t="shared" si="1"/>
        <v>418606803.28646219</v>
      </c>
      <c r="H36" s="232">
        <v>140586</v>
      </c>
      <c r="I36" s="383" t="s">
        <v>427</v>
      </c>
      <c r="J36" s="235">
        <f t="shared" si="2"/>
        <v>2977.5852736863003</v>
      </c>
    </row>
    <row r="37" spans="1:10" x14ac:dyDescent="0.5">
      <c r="A37" s="91">
        <v>33</v>
      </c>
      <c r="B37" s="127" t="s">
        <v>481</v>
      </c>
      <c r="C37" s="232">
        <v>45632006.10593164</v>
      </c>
      <c r="D37" s="232">
        <v>24094067.578829709</v>
      </c>
      <c r="E37" s="232">
        <v>2912902.1865384625</v>
      </c>
      <c r="F37" s="232">
        <v>35334471.166867189</v>
      </c>
      <c r="G37" s="235">
        <f t="shared" si="1"/>
        <v>107973447.038167</v>
      </c>
      <c r="H37" s="232">
        <v>384.35489999999999</v>
      </c>
      <c r="I37" s="383" t="s">
        <v>435</v>
      </c>
      <c r="J37" s="235">
        <f t="shared" si="2"/>
        <v>280921.21900401689</v>
      </c>
    </row>
    <row r="38" spans="1:10" x14ac:dyDescent="0.5">
      <c r="A38" s="91">
        <v>34</v>
      </c>
      <c r="B38" s="127" t="s">
        <v>482</v>
      </c>
      <c r="C38" s="232">
        <v>106316943.07771878</v>
      </c>
      <c r="D38" s="232">
        <v>24112851.057129633</v>
      </c>
      <c r="E38" s="232">
        <v>7953970.1995982053</v>
      </c>
      <c r="F38" s="232">
        <v>35922617.120924823</v>
      </c>
      <c r="G38" s="235">
        <f t="shared" si="1"/>
        <v>174306381.45537144</v>
      </c>
      <c r="H38" s="232">
        <v>2205355.33</v>
      </c>
      <c r="I38" s="383" t="s">
        <v>434</v>
      </c>
      <c r="J38" s="235">
        <f t="shared" si="2"/>
        <v>79.037776400128422</v>
      </c>
    </row>
    <row r="39" spans="1:10" x14ac:dyDescent="0.5">
      <c r="A39" s="91">
        <v>35</v>
      </c>
      <c r="B39" s="127" t="s">
        <v>483</v>
      </c>
      <c r="C39" s="232">
        <v>90116903.39155741</v>
      </c>
      <c r="D39" s="232">
        <v>25990462.734779656</v>
      </c>
      <c r="E39" s="232">
        <v>2961427.8248149953</v>
      </c>
      <c r="F39" s="232">
        <v>67854917.76724951</v>
      </c>
      <c r="G39" s="235">
        <f t="shared" si="1"/>
        <v>186923711.71840155</v>
      </c>
      <c r="H39" s="232">
        <v>3426.64</v>
      </c>
      <c r="I39" s="383" t="s">
        <v>435</v>
      </c>
      <c r="J39" s="235">
        <f t="shared" si="2"/>
        <v>54550.145833353243</v>
      </c>
    </row>
    <row r="40" spans="1:10" x14ac:dyDescent="0.5">
      <c r="A40" s="91">
        <v>36</v>
      </c>
      <c r="B40" s="127" t="s">
        <v>484</v>
      </c>
      <c r="C40" s="232">
        <v>72966250.642230004</v>
      </c>
      <c r="D40" s="232">
        <v>9129423.8070800006</v>
      </c>
      <c r="E40" s="232">
        <v>2615975.9062302932</v>
      </c>
      <c r="F40" s="232">
        <v>43507137.589223564</v>
      </c>
      <c r="G40" s="235">
        <f t="shared" si="1"/>
        <v>128218787.94476387</v>
      </c>
      <c r="H40" s="232">
        <v>847.81</v>
      </c>
      <c r="I40" s="383" t="s">
        <v>435</v>
      </c>
      <c r="J40" s="235">
        <f t="shared" si="2"/>
        <v>151235.28614284319</v>
      </c>
    </row>
    <row r="41" spans="1:10" x14ac:dyDescent="0.5">
      <c r="A41" s="91">
        <v>37</v>
      </c>
      <c r="B41" s="127" t="s">
        <v>485</v>
      </c>
      <c r="C41" s="232">
        <v>27931837.124503069</v>
      </c>
      <c r="D41" s="232">
        <v>24447207.962281201</v>
      </c>
      <c r="E41" s="232">
        <v>1043359.5908716426</v>
      </c>
      <c r="F41" s="232">
        <v>41359139.539917357</v>
      </c>
      <c r="G41" s="235">
        <f t="shared" si="1"/>
        <v>94781544.21757327</v>
      </c>
      <c r="H41" s="232">
        <v>12690</v>
      </c>
      <c r="I41" s="383" t="s">
        <v>434</v>
      </c>
      <c r="J41" s="235">
        <f t="shared" si="2"/>
        <v>7468.9948161996272</v>
      </c>
    </row>
    <row r="42" spans="1:10" x14ac:dyDescent="0.5">
      <c r="A42" s="91">
        <v>38</v>
      </c>
      <c r="B42" s="127" t="s">
        <v>486</v>
      </c>
      <c r="C42" s="232">
        <v>28616830.365631722</v>
      </c>
      <c r="D42" s="232">
        <v>24467016.652259432</v>
      </c>
      <c r="E42" s="232">
        <v>1078447.5337334066</v>
      </c>
      <c r="F42" s="232">
        <v>41704369.324687041</v>
      </c>
      <c r="G42" s="235">
        <f t="shared" si="1"/>
        <v>95866663.8763116</v>
      </c>
      <c r="H42" s="232">
        <v>80422</v>
      </c>
      <c r="I42" s="383" t="s">
        <v>17</v>
      </c>
      <c r="J42" s="235">
        <f t="shared" si="2"/>
        <v>1192.0452597089304</v>
      </c>
    </row>
    <row r="43" spans="1:10" x14ac:dyDescent="0.5">
      <c r="A43" s="91">
        <v>39</v>
      </c>
      <c r="B43" s="127" t="s">
        <v>487</v>
      </c>
      <c r="C43" s="232">
        <v>25099390.06697797</v>
      </c>
      <c r="D43" s="232">
        <v>24365299.029063378</v>
      </c>
      <c r="E43" s="232">
        <v>898270.94685866218</v>
      </c>
      <c r="F43" s="232">
        <v>39931614.37714389</v>
      </c>
      <c r="G43" s="235">
        <f t="shared" si="1"/>
        <v>90294574.420043901</v>
      </c>
      <c r="H43" s="232">
        <v>1992096</v>
      </c>
      <c r="I43" s="383" t="s">
        <v>434</v>
      </c>
      <c r="J43" s="235">
        <f t="shared" si="2"/>
        <v>45.326417210839189</v>
      </c>
    </row>
    <row r="44" spans="1:10" x14ac:dyDescent="0.5">
      <c r="A44" s="91">
        <v>40</v>
      </c>
      <c r="B44" s="127" t="s">
        <v>488</v>
      </c>
      <c r="C44" s="232">
        <v>23680163.74767258</v>
      </c>
      <c r="D44" s="232">
        <v>25452622.966762271</v>
      </c>
      <c r="E44" s="232">
        <v>881187.85084929341</v>
      </c>
      <c r="F44" s="232">
        <v>36637519.870803304</v>
      </c>
      <c r="G44" s="235">
        <f t="shared" si="1"/>
        <v>86651494.436087444</v>
      </c>
      <c r="H44" s="232">
        <v>76</v>
      </c>
      <c r="I44" s="383" t="s">
        <v>438</v>
      </c>
      <c r="J44" s="235">
        <f t="shared" si="2"/>
        <v>1140151.2425800979</v>
      </c>
    </row>
    <row r="45" spans="1:10" x14ac:dyDescent="0.5">
      <c r="A45" s="91">
        <v>41</v>
      </c>
      <c r="B45" s="127" t="s">
        <v>489</v>
      </c>
      <c r="C45" s="232">
        <v>37264632.169165857</v>
      </c>
      <c r="D45" s="232">
        <v>25738091.166663926</v>
      </c>
      <c r="E45" s="232">
        <v>1432507.3219349163</v>
      </c>
      <c r="F45" s="232">
        <v>45526838.153181642</v>
      </c>
      <c r="G45" s="235">
        <f t="shared" si="1"/>
        <v>109962068.81094635</v>
      </c>
      <c r="H45" s="232">
        <v>50</v>
      </c>
      <c r="I45" s="383" t="s">
        <v>502</v>
      </c>
      <c r="J45" s="235">
        <f t="shared" si="2"/>
        <v>2199241.3762189271</v>
      </c>
    </row>
    <row r="46" spans="1:10" x14ac:dyDescent="0.5">
      <c r="A46" s="91">
        <v>42</v>
      </c>
      <c r="B46" s="127" t="s">
        <v>490</v>
      </c>
      <c r="C46" s="232">
        <v>35491712.618659839</v>
      </c>
      <c r="D46" s="232">
        <v>25664136.535770558</v>
      </c>
      <c r="E46" s="232">
        <v>1386379.9136831451</v>
      </c>
      <c r="F46" s="232">
        <v>45057833.379498377</v>
      </c>
      <c r="G46" s="235">
        <f t="shared" si="1"/>
        <v>107600062.44761193</v>
      </c>
      <c r="H46" s="232">
        <v>76</v>
      </c>
      <c r="I46" s="383" t="s">
        <v>438</v>
      </c>
      <c r="J46" s="235">
        <f t="shared" si="2"/>
        <v>1415790.2953633149</v>
      </c>
    </row>
    <row r="47" spans="1:10" x14ac:dyDescent="0.5">
      <c r="A47" s="91">
        <v>43</v>
      </c>
      <c r="B47" s="127" t="s">
        <v>491</v>
      </c>
      <c r="C47" s="232">
        <v>24709621.163638055</v>
      </c>
      <c r="D47" s="232">
        <v>25626416.717141222</v>
      </c>
      <c r="E47" s="232">
        <v>942164.02055834339</v>
      </c>
      <c r="F47" s="232">
        <v>36840302.839449897</v>
      </c>
      <c r="G47" s="235">
        <f t="shared" si="1"/>
        <v>88118504.740787521</v>
      </c>
      <c r="H47" s="232">
        <v>6</v>
      </c>
      <c r="I47" s="383" t="s">
        <v>18</v>
      </c>
      <c r="J47" s="235">
        <f t="shared" si="2"/>
        <v>14686417.45679792</v>
      </c>
    </row>
    <row r="48" spans="1:10" x14ac:dyDescent="0.5">
      <c r="A48" s="91">
        <v>44</v>
      </c>
      <c r="B48" s="127" t="s">
        <v>492</v>
      </c>
      <c r="C48" s="232">
        <v>24429793.611079715</v>
      </c>
      <c r="D48" s="232">
        <v>25108628.744234238</v>
      </c>
      <c r="E48" s="232">
        <v>870133.22593553329</v>
      </c>
      <c r="F48" s="232">
        <v>38315399.543313906</v>
      </c>
      <c r="G48" s="235">
        <f t="shared" si="1"/>
        <v>88723955.124563396</v>
      </c>
      <c r="H48" s="232">
        <v>15</v>
      </c>
      <c r="I48" s="383" t="s">
        <v>18</v>
      </c>
      <c r="J48" s="235">
        <f t="shared" si="2"/>
        <v>5914930.3416375602</v>
      </c>
    </row>
    <row r="49" spans="1:10" x14ac:dyDescent="0.5">
      <c r="A49" s="91">
        <v>45</v>
      </c>
      <c r="B49" s="127" t="s">
        <v>493</v>
      </c>
      <c r="C49" s="232">
        <v>125368471.00445651</v>
      </c>
      <c r="D49" s="232">
        <v>15087338.308430202</v>
      </c>
      <c r="E49" s="232">
        <v>5532499.7151408866</v>
      </c>
      <c r="F49" s="232">
        <v>51418276.748868652</v>
      </c>
      <c r="G49" s="235">
        <f t="shared" si="1"/>
        <v>197406585.77689624</v>
      </c>
      <c r="H49" s="232">
        <v>10188191</v>
      </c>
      <c r="I49" s="383" t="s">
        <v>427</v>
      </c>
      <c r="J49" s="235">
        <f t="shared" si="2"/>
        <v>19.376019332273632</v>
      </c>
    </row>
    <row r="50" spans="1:10" x14ac:dyDescent="0.5">
      <c r="A50" s="91">
        <v>46</v>
      </c>
      <c r="B50" s="127" t="s">
        <v>494</v>
      </c>
      <c r="C50" s="232">
        <v>21452952.006618522</v>
      </c>
      <c r="D50" s="232">
        <v>28268683.656853147</v>
      </c>
      <c r="E50" s="232">
        <v>963571.3586418503</v>
      </c>
      <c r="F50" s="232">
        <v>36884398.519593619</v>
      </c>
      <c r="G50" s="235">
        <f t="shared" si="1"/>
        <v>87569605.541707128</v>
      </c>
      <c r="H50" s="232">
        <v>1057</v>
      </c>
      <c r="I50" s="383" t="s">
        <v>437</v>
      </c>
      <c r="J50" s="235">
        <f t="shared" si="2"/>
        <v>82847.308932551678</v>
      </c>
    </row>
    <row r="51" spans="1:10" x14ac:dyDescent="0.5">
      <c r="A51" s="91">
        <v>47</v>
      </c>
      <c r="B51" s="127" t="s">
        <v>495</v>
      </c>
      <c r="C51" s="232">
        <v>17209476.421034534</v>
      </c>
      <c r="D51" s="232">
        <v>25076852.094120506</v>
      </c>
      <c r="E51" s="232">
        <v>534052.47288925259</v>
      </c>
      <c r="F51" s="232">
        <v>35587099.063572571</v>
      </c>
      <c r="G51" s="235">
        <f t="shared" si="1"/>
        <v>78407480.051616862</v>
      </c>
      <c r="H51" s="232">
        <v>9499</v>
      </c>
      <c r="I51" s="383" t="s">
        <v>437</v>
      </c>
      <c r="J51" s="235">
        <f t="shared" si="2"/>
        <v>8254.2878252044284</v>
      </c>
    </row>
    <row r="52" spans="1:10" x14ac:dyDescent="0.5">
      <c r="A52" s="91">
        <v>48</v>
      </c>
      <c r="B52" s="127" t="s">
        <v>496</v>
      </c>
      <c r="C52" s="232">
        <v>17687830.995834745</v>
      </c>
      <c r="D52" s="232">
        <v>26232401.41400953</v>
      </c>
      <c r="E52" s="232">
        <v>583676.69691561931</v>
      </c>
      <c r="F52" s="232">
        <v>35654440.167681262</v>
      </c>
      <c r="G52" s="235">
        <f t="shared" si="1"/>
        <v>80158349.274441153</v>
      </c>
      <c r="H52" s="232">
        <v>41795</v>
      </c>
      <c r="I52" s="383" t="s">
        <v>427</v>
      </c>
      <c r="J52" s="235">
        <f t="shared" si="2"/>
        <v>1917.89327131095</v>
      </c>
    </row>
    <row r="53" spans="1:10" x14ac:dyDescent="0.5">
      <c r="A53" s="91">
        <v>49</v>
      </c>
      <c r="B53" s="127" t="s">
        <v>497</v>
      </c>
      <c r="C53" s="232">
        <v>27778694.670991801</v>
      </c>
      <c r="D53" s="232">
        <v>27799812.677726097</v>
      </c>
      <c r="E53" s="232">
        <v>1434769.9953671573</v>
      </c>
      <c r="F53" s="232">
        <v>38225462.958619818</v>
      </c>
      <c r="G53" s="235">
        <f t="shared" si="1"/>
        <v>95238740.302704871</v>
      </c>
      <c r="H53" s="232">
        <v>0</v>
      </c>
      <c r="I53" s="383" t="s">
        <v>427</v>
      </c>
      <c r="J53" s="235" t="e">
        <f t="shared" si="2"/>
        <v>#DIV/0!</v>
      </c>
    </row>
    <row r="54" spans="1:10" x14ac:dyDescent="0.5">
      <c r="A54" s="91">
        <v>50</v>
      </c>
      <c r="B54" s="127" t="s">
        <v>498</v>
      </c>
      <c r="C54" s="232">
        <v>21452125.2579787</v>
      </c>
      <c r="D54" s="232">
        <v>37191427.378177799</v>
      </c>
      <c r="E54" s="232">
        <v>1593374.1883086639</v>
      </c>
      <c r="F54" s="232">
        <v>38726416.874493793</v>
      </c>
      <c r="G54" s="235">
        <f t="shared" si="1"/>
        <v>98963343.698958963</v>
      </c>
      <c r="H54" s="232">
        <v>30396</v>
      </c>
      <c r="I54" s="383" t="s">
        <v>427</v>
      </c>
      <c r="J54" s="235">
        <f t="shared" si="2"/>
        <v>3255.8015429319307</v>
      </c>
    </row>
    <row r="55" spans="1:10" x14ac:dyDescent="0.5">
      <c r="A55" s="91">
        <v>51</v>
      </c>
      <c r="B55" s="127" t="s">
        <v>499</v>
      </c>
      <c r="C55" s="232">
        <v>17993667.968712617</v>
      </c>
      <c r="D55" s="232">
        <v>26051251.1229764</v>
      </c>
      <c r="E55" s="232">
        <v>726057.56956219883</v>
      </c>
      <c r="F55" s="232">
        <v>35854431.687018588</v>
      </c>
      <c r="G55" s="235">
        <f t="shared" si="1"/>
        <v>80625408.348269805</v>
      </c>
      <c r="H55" s="232">
        <v>12137</v>
      </c>
      <c r="I55" s="383" t="s">
        <v>443</v>
      </c>
      <c r="J55" s="235">
        <f t="shared" si="2"/>
        <v>6642.9437544920329</v>
      </c>
    </row>
  </sheetData>
  <mergeCells count="1"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"/>
  <sheetViews>
    <sheetView workbookViewId="0">
      <selection activeCell="B4" sqref="B4"/>
    </sheetView>
  </sheetViews>
  <sheetFormatPr defaultColWidth="9.125" defaultRowHeight="23.25" x14ac:dyDescent="0.5"/>
  <cols>
    <col min="1" max="1" width="9.25" style="2" bestFit="1" customWidth="1"/>
    <col min="2" max="2" width="40.625" style="2" bestFit="1" customWidth="1"/>
    <col min="3" max="4" width="18.75" style="2" bestFit="1" customWidth="1"/>
    <col min="5" max="6" width="16.875" style="2" bestFit="1" customWidth="1"/>
    <col min="7" max="7" width="18.75" style="2" bestFit="1" customWidth="1"/>
    <col min="8" max="8" width="14.125" style="2" bestFit="1" customWidth="1"/>
    <col min="9" max="9" width="10.375" style="150" customWidth="1"/>
    <col min="10" max="10" width="15.125" style="150" customWidth="1"/>
    <col min="11" max="16384" width="9.125" style="2"/>
  </cols>
  <sheetData>
    <row r="1" spans="1:10" x14ac:dyDescent="0.5">
      <c r="A1" s="81" t="s">
        <v>517</v>
      </c>
      <c r="B1" s="82"/>
      <c r="C1" s="82"/>
      <c r="D1" s="82"/>
      <c r="E1" s="82"/>
      <c r="F1" s="82"/>
      <c r="G1" s="82"/>
      <c r="H1" s="82"/>
      <c r="I1" s="82"/>
    </row>
    <row r="2" spans="1:10" x14ac:dyDescent="0.5">
      <c r="B2" s="83"/>
      <c r="C2" s="84"/>
      <c r="D2" s="84"/>
      <c r="E2" s="84"/>
      <c r="F2" s="84"/>
      <c r="G2" s="84"/>
      <c r="H2" s="84"/>
      <c r="I2" s="84"/>
      <c r="J2" s="85" t="s">
        <v>26</v>
      </c>
    </row>
    <row r="3" spans="1:10" x14ac:dyDescent="0.5">
      <c r="A3" s="527" t="s">
        <v>48</v>
      </c>
      <c r="B3" s="86" t="s">
        <v>38</v>
      </c>
      <c r="C3" s="87" t="s">
        <v>1</v>
      </c>
      <c r="D3" s="87" t="s">
        <v>2</v>
      </c>
      <c r="E3" s="87" t="s">
        <v>3</v>
      </c>
      <c r="F3" s="87" t="s">
        <v>11</v>
      </c>
      <c r="G3" s="87" t="s">
        <v>12</v>
      </c>
      <c r="H3" s="87" t="s">
        <v>13</v>
      </c>
      <c r="I3" s="87" t="s">
        <v>14</v>
      </c>
      <c r="J3" s="87" t="s">
        <v>39</v>
      </c>
    </row>
    <row r="4" spans="1:10" ht="24" thickBot="1" x14ac:dyDescent="0.55000000000000004">
      <c r="A4" s="527"/>
      <c r="B4" s="86" t="s">
        <v>12</v>
      </c>
      <c r="C4" s="152">
        <f>SUM(C5:C8)</f>
        <v>2510190290.0599971</v>
      </c>
      <c r="D4" s="152">
        <f>SUM(D5:D8)</f>
        <v>1281191511.000001</v>
      </c>
      <c r="E4" s="152">
        <f t="shared" ref="E4:G4" si="0">SUM(E5:E8)</f>
        <v>101078845.38</v>
      </c>
      <c r="F4" s="152">
        <f t="shared" si="0"/>
        <v>2016488491.9500008</v>
      </c>
      <c r="G4" s="152">
        <f t="shared" si="0"/>
        <v>5908949138.3899994</v>
      </c>
      <c r="H4" s="138"/>
      <c r="I4" s="140"/>
      <c r="J4" s="140"/>
    </row>
    <row r="5" spans="1:10" ht="24" thickTop="1" x14ac:dyDescent="0.5">
      <c r="A5" s="54">
        <v>1</v>
      </c>
      <c r="B5" s="89" t="s">
        <v>459</v>
      </c>
      <c r="C5" s="233">
        <v>1718990987.6496034</v>
      </c>
      <c r="D5" s="233">
        <v>811287519.39571202</v>
      </c>
      <c r="E5" s="234">
        <v>64734116.861567453</v>
      </c>
      <c r="F5" s="234">
        <v>1236145805.2578919</v>
      </c>
      <c r="G5" s="90">
        <f>SUM(C5:F5)</f>
        <v>3831158429.1647749</v>
      </c>
      <c r="H5" s="431">
        <v>8156.4</v>
      </c>
      <c r="I5" s="208" t="s">
        <v>15</v>
      </c>
      <c r="J5" s="151">
        <f>G5/H5/1000000</f>
        <v>0.46971193531028088</v>
      </c>
    </row>
    <row r="6" spans="1:10" x14ac:dyDescent="0.5">
      <c r="A6" s="54">
        <v>2</v>
      </c>
      <c r="B6" s="89" t="s">
        <v>503</v>
      </c>
      <c r="C6" s="234">
        <v>315032103.21743786</v>
      </c>
      <c r="D6" s="234">
        <v>83326805.177818999</v>
      </c>
      <c r="E6" s="234">
        <v>16444276.117181957</v>
      </c>
      <c r="F6" s="234">
        <v>182619143.64426509</v>
      </c>
      <c r="G6" s="90">
        <f>SUM(C6:F6)</f>
        <v>597422328.15670395</v>
      </c>
      <c r="H6" s="432">
        <v>2640.39</v>
      </c>
      <c r="I6" s="87" t="s">
        <v>435</v>
      </c>
      <c r="J6" s="153">
        <f>G6/H6/1000000</f>
        <v>0.22626291122020004</v>
      </c>
    </row>
    <row r="7" spans="1:10" x14ac:dyDescent="0.5">
      <c r="A7" s="54">
        <v>3</v>
      </c>
      <c r="B7" s="89" t="s">
        <v>504</v>
      </c>
      <c r="C7" s="234">
        <v>81648057.557112753</v>
      </c>
      <c r="D7" s="234">
        <v>73279523.64360401</v>
      </c>
      <c r="E7" s="234">
        <v>3020078.0714637116</v>
      </c>
      <c r="F7" s="234">
        <v>122995123.24174829</v>
      </c>
      <c r="G7" s="90">
        <f>SUM(C7:F7)</f>
        <v>280942782.51392877</v>
      </c>
      <c r="H7" s="431">
        <v>12690</v>
      </c>
      <c r="I7" s="87" t="s">
        <v>434</v>
      </c>
      <c r="J7" s="93">
        <f>G7/H7</f>
        <v>22138.911151609831</v>
      </c>
    </row>
    <row r="8" spans="1:10" x14ac:dyDescent="0.5">
      <c r="A8" s="54">
        <v>4</v>
      </c>
      <c r="B8" s="127" t="s">
        <v>505</v>
      </c>
      <c r="C8" s="232">
        <v>394519141.6358434</v>
      </c>
      <c r="D8" s="232">
        <v>313297662.78286594</v>
      </c>
      <c r="E8" s="232">
        <v>16880374.329786859</v>
      </c>
      <c r="F8" s="232">
        <v>474728419.80609542</v>
      </c>
      <c r="G8" s="90">
        <f>SUM(C8:F8)</f>
        <v>1199425598.5545917</v>
      </c>
      <c r="H8" s="433">
        <v>11.98</v>
      </c>
      <c r="I8" s="134" t="s">
        <v>506</v>
      </c>
      <c r="J8" s="93">
        <f>G8/H8/1000000</f>
        <v>100.11899820989913</v>
      </c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>
      <selection activeCell="B4" sqref="B4"/>
    </sheetView>
  </sheetViews>
  <sheetFormatPr defaultColWidth="9.125" defaultRowHeight="23.25" x14ac:dyDescent="0.5"/>
  <cols>
    <col min="1" max="1" width="9.375" style="2" bestFit="1" customWidth="1"/>
    <col min="2" max="2" width="36.25" style="2" customWidth="1"/>
    <col min="3" max="3" width="19" style="2" bestFit="1" customWidth="1"/>
    <col min="4" max="4" width="20.25" style="2" bestFit="1" customWidth="1"/>
    <col min="5" max="6" width="16.875" style="2" bestFit="1" customWidth="1"/>
    <col min="7" max="7" width="18.75" style="2" bestFit="1" customWidth="1"/>
    <col min="8" max="8" width="14.125" style="2" bestFit="1" customWidth="1"/>
    <col min="9" max="9" width="10.75" style="150" customWidth="1"/>
    <col min="10" max="10" width="18.75" style="150" customWidth="1"/>
    <col min="11" max="16384" width="9.125" style="2"/>
  </cols>
  <sheetData>
    <row r="1" spans="1:10" x14ac:dyDescent="0.5">
      <c r="A1" s="81" t="s">
        <v>518</v>
      </c>
      <c r="B1" s="82"/>
      <c r="C1" s="82"/>
      <c r="D1" s="82"/>
      <c r="E1" s="82"/>
      <c r="F1" s="82"/>
      <c r="G1" s="82"/>
      <c r="H1" s="82"/>
      <c r="I1" s="82"/>
    </row>
    <row r="2" spans="1:10" x14ac:dyDescent="0.5">
      <c r="B2" s="83"/>
      <c r="C2" s="84"/>
      <c r="D2" s="84"/>
      <c r="E2" s="84"/>
      <c r="F2" s="84"/>
      <c r="G2" s="84"/>
      <c r="H2" s="84"/>
      <c r="I2" s="84"/>
      <c r="J2" s="85" t="s">
        <v>26</v>
      </c>
    </row>
    <row r="3" spans="1:10" x14ac:dyDescent="0.5">
      <c r="A3" s="528" t="s">
        <v>48</v>
      </c>
      <c r="B3" s="86" t="s">
        <v>40</v>
      </c>
      <c r="C3" s="87" t="s">
        <v>1</v>
      </c>
      <c r="D3" s="87" t="s">
        <v>2</v>
      </c>
      <c r="E3" s="87" t="s">
        <v>3</v>
      </c>
      <c r="F3" s="87" t="s">
        <v>11</v>
      </c>
      <c r="G3" s="87" t="s">
        <v>12</v>
      </c>
      <c r="H3" s="87" t="s">
        <v>13</v>
      </c>
      <c r="I3" s="87" t="s">
        <v>14</v>
      </c>
      <c r="J3" s="87" t="s">
        <v>39</v>
      </c>
    </row>
    <row r="4" spans="1:10" ht="24" thickBot="1" x14ac:dyDescent="0.55000000000000004">
      <c r="A4" s="528"/>
      <c r="B4" s="86" t="s">
        <v>12</v>
      </c>
      <c r="C4" s="137">
        <f>SUM(C5:C8)</f>
        <v>2510190290.0599971</v>
      </c>
      <c r="D4" s="137">
        <f t="shared" ref="D4:G4" si="0">SUM(D5:D8)</f>
        <v>1281191511.000001</v>
      </c>
      <c r="E4" s="137">
        <f t="shared" si="0"/>
        <v>101078845.38</v>
      </c>
      <c r="F4" s="137">
        <f t="shared" si="0"/>
        <v>2016488491.9500008</v>
      </c>
      <c r="G4" s="137">
        <f t="shared" si="0"/>
        <v>5908949138.3899994</v>
      </c>
      <c r="H4" s="138"/>
      <c r="I4" s="139"/>
      <c r="J4" s="140"/>
    </row>
    <row r="5" spans="1:10" ht="24" thickTop="1" x14ac:dyDescent="0.5">
      <c r="A5" s="54">
        <v>1</v>
      </c>
      <c r="B5" s="88" t="s">
        <v>459</v>
      </c>
      <c r="C5" s="241">
        <v>1718990987.6496034</v>
      </c>
      <c r="D5" s="241">
        <v>811287519.39571202</v>
      </c>
      <c r="E5" s="241">
        <v>64734116.861567453</v>
      </c>
      <c r="F5" s="241">
        <v>1236145805.2578919</v>
      </c>
      <c r="G5" s="242">
        <f>SUM(C5:F5)</f>
        <v>3831158429.1647749</v>
      </c>
      <c r="H5" s="431">
        <v>8156.4</v>
      </c>
      <c r="I5" s="236" t="s">
        <v>15</v>
      </c>
      <c r="J5" s="242">
        <f>G5/H5</f>
        <v>469711.93531028088</v>
      </c>
    </row>
    <row r="6" spans="1:10" x14ac:dyDescent="0.5">
      <c r="A6" s="54">
        <v>2</v>
      </c>
      <c r="B6" s="88" t="s">
        <v>503</v>
      </c>
      <c r="C6" s="243">
        <v>315032103.21743786</v>
      </c>
      <c r="D6" s="243">
        <v>83326805.177818999</v>
      </c>
      <c r="E6" s="243">
        <v>16444276.117181957</v>
      </c>
      <c r="F6" s="243">
        <v>182619143.64426509</v>
      </c>
      <c r="G6" s="242">
        <f>SUM(C6:F6)</f>
        <v>597422328.15670395</v>
      </c>
      <c r="H6" s="432">
        <v>2640.39</v>
      </c>
      <c r="I6" s="236" t="s">
        <v>435</v>
      </c>
      <c r="J6" s="242">
        <f>G6/H6</f>
        <v>226262.91122020004</v>
      </c>
    </row>
    <row r="7" spans="1:10" x14ac:dyDescent="0.5">
      <c r="A7" s="54">
        <v>3</v>
      </c>
      <c r="B7" s="88" t="s">
        <v>504</v>
      </c>
      <c r="C7" s="243">
        <v>81648057.557112753</v>
      </c>
      <c r="D7" s="243">
        <v>73279523.64360401</v>
      </c>
      <c r="E7" s="243">
        <v>3020078.0714637116</v>
      </c>
      <c r="F7" s="243">
        <v>122995123.24174829</v>
      </c>
      <c r="G7" s="242">
        <f>SUM(C7:F7)</f>
        <v>280942782.51392877</v>
      </c>
      <c r="H7" s="431">
        <v>12690</v>
      </c>
      <c r="I7" s="236" t="s">
        <v>434</v>
      </c>
      <c r="J7" s="242">
        <f>G7/H7</f>
        <v>22138.911151609831</v>
      </c>
    </row>
    <row r="8" spans="1:10" x14ac:dyDescent="0.5">
      <c r="A8" s="54">
        <v>4</v>
      </c>
      <c r="B8" s="127" t="s">
        <v>505</v>
      </c>
      <c r="C8" s="232">
        <v>394519141.6358434</v>
      </c>
      <c r="D8" s="232">
        <v>313297662.78286594</v>
      </c>
      <c r="E8" s="232">
        <v>16880374.329786859</v>
      </c>
      <c r="F8" s="232">
        <v>474728419.80609542</v>
      </c>
      <c r="G8" s="242">
        <f>SUM(C8:F8)</f>
        <v>1199425598.5545917</v>
      </c>
      <c r="H8" s="433">
        <v>11.98</v>
      </c>
      <c r="I8" s="240" t="s">
        <v>506</v>
      </c>
      <c r="J8" s="242">
        <f>G8/H8</f>
        <v>100118998.20989913</v>
      </c>
    </row>
  </sheetData>
  <mergeCells count="1"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68"/>
  <sheetViews>
    <sheetView zoomScale="85" zoomScaleNormal="85" workbookViewId="0">
      <pane xSplit="2" ySplit="6" topLeftCell="O115" activePane="bottomRight" state="frozen"/>
      <selection pane="topRight" activeCell="C1" sqref="C1"/>
      <selection pane="bottomLeft" activeCell="A7" sqref="A7"/>
      <selection pane="bottomRight" activeCell="R129" sqref="R129"/>
    </sheetView>
  </sheetViews>
  <sheetFormatPr defaultColWidth="9.125" defaultRowHeight="23.25" x14ac:dyDescent="0.5"/>
  <cols>
    <col min="1" max="1" width="9.375" style="66" bestFit="1" customWidth="1"/>
    <col min="2" max="2" width="48.375" style="2" customWidth="1"/>
    <col min="3" max="4" width="18.75" style="2" bestFit="1" customWidth="1"/>
    <col min="5" max="6" width="16.875" style="2" bestFit="1" customWidth="1"/>
    <col min="7" max="7" width="18.75" style="2" bestFit="1" customWidth="1"/>
    <col min="8" max="8" width="14.125" style="2" bestFit="1" customWidth="1"/>
    <col min="9" max="9" width="27.75" style="150" bestFit="1" customWidth="1"/>
    <col min="10" max="10" width="18.375" style="150" customWidth="1"/>
    <col min="11" max="11" width="48.25" style="2" bestFit="1" customWidth="1"/>
    <col min="12" max="13" width="18.75" style="2" bestFit="1" customWidth="1"/>
    <col min="14" max="15" width="16.875" style="2" bestFit="1" customWidth="1"/>
    <col min="16" max="16" width="18.75" style="2" bestFit="1" customWidth="1"/>
    <col min="17" max="17" width="13.875" style="2" bestFit="1" customWidth="1"/>
    <col min="18" max="18" width="27.75" style="150" bestFit="1" customWidth="1"/>
    <col min="19" max="19" width="16.375" style="150" customWidth="1"/>
    <col min="20" max="20" width="19" style="2" bestFit="1" customWidth="1"/>
    <col min="21" max="21" width="17.25" style="2" bestFit="1" customWidth="1"/>
    <col min="22" max="22" width="26.375" style="2" bestFit="1" customWidth="1"/>
    <col min="23" max="23" width="9.125" style="2"/>
    <col min="24" max="24" width="30.25" style="2" bestFit="1" customWidth="1"/>
    <col min="25" max="16384" width="9.125" style="2"/>
  </cols>
  <sheetData>
    <row r="1" spans="1:22" x14ac:dyDescent="0.5">
      <c r="A1" s="43" t="s">
        <v>135</v>
      </c>
      <c r="C1" s="385"/>
      <c r="D1" s="385"/>
      <c r="E1" s="385"/>
      <c r="F1" s="385"/>
      <c r="G1" s="385"/>
    </row>
    <row r="2" spans="1:22" ht="24" thickBot="1" x14ac:dyDescent="0.55000000000000004">
      <c r="C2" s="429"/>
      <c r="D2" s="429"/>
      <c r="E2" s="429"/>
      <c r="F2" s="429"/>
      <c r="J2" s="172"/>
      <c r="K2" s="130"/>
      <c r="S2" s="172"/>
      <c r="V2" s="45" t="s">
        <v>26</v>
      </c>
    </row>
    <row r="3" spans="1:22" ht="24" thickBot="1" x14ac:dyDescent="0.55000000000000004">
      <c r="A3" s="532" t="s">
        <v>48</v>
      </c>
      <c r="B3" s="535" t="s">
        <v>142</v>
      </c>
      <c r="C3" s="529" t="s">
        <v>512</v>
      </c>
      <c r="D3" s="529"/>
      <c r="E3" s="529"/>
      <c r="F3" s="529"/>
      <c r="G3" s="529"/>
      <c r="H3" s="529"/>
      <c r="I3" s="529"/>
      <c r="J3" s="534"/>
      <c r="K3" s="537" t="s">
        <v>8</v>
      </c>
      <c r="L3" s="529" t="s">
        <v>527</v>
      </c>
      <c r="M3" s="529"/>
      <c r="N3" s="529"/>
      <c r="O3" s="529"/>
      <c r="P3" s="529"/>
      <c r="Q3" s="529"/>
      <c r="R3" s="529"/>
      <c r="S3" s="530"/>
      <c r="T3" s="531" t="s">
        <v>7</v>
      </c>
      <c r="U3" s="529"/>
      <c r="V3" s="530"/>
    </row>
    <row r="4" spans="1:22" ht="24" thickBot="1" x14ac:dyDescent="0.55000000000000004">
      <c r="A4" s="533"/>
      <c r="B4" s="536"/>
      <c r="C4" s="67" t="s">
        <v>64</v>
      </c>
      <c r="D4" s="68" t="s">
        <v>65</v>
      </c>
      <c r="E4" s="68" t="s">
        <v>66</v>
      </c>
      <c r="F4" s="68" t="s">
        <v>67</v>
      </c>
      <c r="G4" s="69" t="s">
        <v>63</v>
      </c>
      <c r="H4" s="70" t="s">
        <v>68</v>
      </c>
      <c r="I4" s="71" t="s">
        <v>69</v>
      </c>
      <c r="J4" s="131" t="s">
        <v>70</v>
      </c>
      <c r="K4" s="537"/>
      <c r="L4" s="73" t="s">
        <v>9</v>
      </c>
      <c r="M4" s="69" t="s">
        <v>10</v>
      </c>
      <c r="N4" s="69" t="s">
        <v>3</v>
      </c>
      <c r="O4" s="69" t="s">
        <v>11</v>
      </c>
      <c r="P4" s="69" t="s">
        <v>12</v>
      </c>
      <c r="Q4" s="67" t="s">
        <v>13</v>
      </c>
      <c r="R4" s="71" t="s">
        <v>14</v>
      </c>
      <c r="S4" s="72" t="s">
        <v>39</v>
      </c>
      <c r="T4" s="48" t="s">
        <v>71</v>
      </c>
      <c r="U4" s="50" t="s">
        <v>153</v>
      </c>
      <c r="V4" s="69" t="s">
        <v>47</v>
      </c>
    </row>
    <row r="5" spans="1:22" ht="24" thickBot="1" x14ac:dyDescent="0.55000000000000004">
      <c r="A5" s="74"/>
      <c r="B5" s="75" t="s">
        <v>63</v>
      </c>
      <c r="C5" s="154">
        <f>SUM(C7:C1997)</f>
        <v>3498438667.7344098</v>
      </c>
      <c r="D5" s="154">
        <f>SUM(D7:D1997)</f>
        <v>317045546.79821908</v>
      </c>
      <c r="E5" s="154">
        <f>SUM(E7:E1997)</f>
        <v>175561540.45856306</v>
      </c>
      <c r="F5" s="154">
        <f>SUM(F7:F1997)</f>
        <v>2363092041.2156811</v>
      </c>
      <c r="G5" s="154">
        <f>SUM(G7:G1997)</f>
        <v>6354137796.2068739</v>
      </c>
      <c r="H5" s="155"/>
      <c r="I5" s="209"/>
      <c r="J5" s="156"/>
      <c r="K5" s="132" t="s">
        <v>12</v>
      </c>
      <c r="L5" s="154">
        <f>SUM(L7:L1997)</f>
        <v>2510190290.0600004</v>
      </c>
      <c r="M5" s="154">
        <f t="shared" ref="M5:O5" si="0">SUM(M7:M1997)</f>
        <v>1281191511.000001</v>
      </c>
      <c r="N5" s="154">
        <f t="shared" si="0"/>
        <v>101078845.38</v>
      </c>
      <c r="O5" s="154">
        <f t="shared" si="0"/>
        <v>2016488491.9500005</v>
      </c>
      <c r="P5" s="154">
        <f>SUM(P7:P1997)</f>
        <v>5908949138.3900013</v>
      </c>
      <c r="Q5" s="155"/>
      <c r="R5" s="209"/>
      <c r="S5" s="157"/>
      <c r="T5" s="157"/>
      <c r="U5" s="158"/>
      <c r="V5" s="159"/>
    </row>
    <row r="6" spans="1:22" ht="24" thickTop="1" x14ac:dyDescent="0.5">
      <c r="A6" s="160"/>
      <c r="B6" s="161" t="s">
        <v>62</v>
      </c>
      <c r="C6" s="162"/>
      <c r="D6" s="163"/>
      <c r="E6" s="163"/>
      <c r="F6" s="163"/>
      <c r="G6" s="164"/>
      <c r="H6" s="165"/>
      <c r="I6" s="210"/>
      <c r="J6" s="166"/>
      <c r="K6" s="161" t="s">
        <v>60</v>
      </c>
      <c r="L6" s="167"/>
      <c r="M6" s="168"/>
      <c r="N6" s="168"/>
      <c r="O6" s="168"/>
      <c r="P6" s="164"/>
      <c r="Q6" s="169"/>
      <c r="R6" s="210"/>
      <c r="S6" s="170"/>
      <c r="T6" s="164"/>
      <c r="U6" s="171"/>
      <c r="V6" s="170"/>
    </row>
    <row r="7" spans="1:22" x14ac:dyDescent="0.5">
      <c r="A7" s="66">
        <v>1</v>
      </c>
      <c r="B7" s="76" t="s">
        <v>272</v>
      </c>
      <c r="C7" s="270">
        <v>11582151.274817226</v>
      </c>
      <c r="D7" s="270">
        <v>1483317.2631162978</v>
      </c>
      <c r="E7" s="270">
        <v>228181.25806665901</v>
      </c>
      <c r="F7" s="270">
        <v>472716.64027314447</v>
      </c>
      <c r="G7" s="271">
        <f t="shared" ref="G7:G70" si="1">SUM(C7:F7)</f>
        <v>13766366.436273329</v>
      </c>
      <c r="H7" s="270">
        <v>0</v>
      </c>
      <c r="I7" s="272" t="s">
        <v>426</v>
      </c>
      <c r="J7" s="244" t="e">
        <f>G7/H7</f>
        <v>#DIV/0!</v>
      </c>
      <c r="K7" s="273" t="s">
        <v>272</v>
      </c>
      <c r="L7" s="270"/>
      <c r="M7" s="270"/>
      <c r="N7" s="270"/>
      <c r="O7" s="270"/>
      <c r="P7" s="271">
        <f>SUM(L7:O7)</f>
        <v>0</v>
      </c>
      <c r="Q7" s="270">
        <v>0</v>
      </c>
      <c r="R7" s="272" t="s">
        <v>426</v>
      </c>
      <c r="S7" s="274" t="e">
        <f t="shared" ref="S7:S8" si="2">P7/Q7</f>
        <v>#DIV/0!</v>
      </c>
      <c r="T7" s="77">
        <f>IF(G7=0,0,(P7-G7)/G7)*100</f>
        <v>-100</v>
      </c>
      <c r="U7" s="77">
        <f>IF(H7=0,0,(Q7-H7)/H7)*100</f>
        <v>0</v>
      </c>
      <c r="V7" s="78" t="e">
        <f>IF(J7=0,0,(S7-J7)/J7)*100</f>
        <v>#DIV/0!</v>
      </c>
    </row>
    <row r="8" spans="1:22" x14ac:dyDescent="0.5">
      <c r="A8" s="66">
        <v>2</v>
      </c>
      <c r="B8" s="76" t="s">
        <v>273</v>
      </c>
      <c r="C8" s="270">
        <v>13252539.293155106</v>
      </c>
      <c r="D8" s="275">
        <v>1697242.5801763874</v>
      </c>
      <c r="E8" s="270">
        <v>261089.75929756061</v>
      </c>
      <c r="F8" s="270">
        <v>540892.24886651943</v>
      </c>
      <c r="G8" s="271">
        <f t="shared" si="1"/>
        <v>15751763.881495573</v>
      </c>
      <c r="H8" s="270">
        <v>1</v>
      </c>
      <c r="I8" s="272" t="s">
        <v>426</v>
      </c>
      <c r="J8" s="244">
        <f>G8/H8</f>
        <v>15751763.881495573</v>
      </c>
      <c r="K8" s="273" t="s">
        <v>273</v>
      </c>
      <c r="L8" s="270"/>
      <c r="M8" s="275"/>
      <c r="N8" s="270"/>
      <c r="O8" s="270"/>
      <c r="P8" s="271">
        <f t="shared" ref="P8:P71" si="3">SUM(L8:O8)</f>
        <v>0</v>
      </c>
      <c r="Q8" s="270">
        <v>0</v>
      </c>
      <c r="R8" s="272" t="s">
        <v>426</v>
      </c>
      <c r="S8" s="274" t="e">
        <f t="shared" si="2"/>
        <v>#DIV/0!</v>
      </c>
      <c r="T8" s="77">
        <f t="shared" ref="T8:T13" si="4">IF(G8=0,0,(P8-G8)/G8)*100</f>
        <v>-100</v>
      </c>
      <c r="U8" s="77">
        <f t="shared" ref="U8:U71" si="5">IF(H8=0,0,(Q8-H8)/H8)*100</f>
        <v>-100</v>
      </c>
      <c r="V8" s="78" t="e">
        <f t="shared" ref="V8:V71" si="6">IF(J8=0,0,(S8-J8)/J8)*100</f>
        <v>#DIV/0!</v>
      </c>
    </row>
    <row r="9" spans="1:22" x14ac:dyDescent="0.5">
      <c r="A9" s="66">
        <v>3</v>
      </c>
      <c r="B9" s="76" t="s">
        <v>274</v>
      </c>
      <c r="C9" s="270">
        <v>11477675.484630678</v>
      </c>
      <c r="D9" s="275">
        <v>1469937.1285036223</v>
      </c>
      <c r="E9" s="270">
        <v>226122.96883552903</v>
      </c>
      <c r="F9" s="270">
        <v>468452.5408536999</v>
      </c>
      <c r="G9" s="271">
        <f t="shared" si="1"/>
        <v>13642188.122823529</v>
      </c>
      <c r="H9" s="270">
        <v>167</v>
      </c>
      <c r="I9" s="272" t="s">
        <v>427</v>
      </c>
      <c r="J9" s="244">
        <f t="shared" ref="J9:J72" si="7">G9/H9</f>
        <v>81689.749238464239</v>
      </c>
      <c r="K9" s="273" t="s">
        <v>274</v>
      </c>
      <c r="L9" s="270">
        <v>27939451.032125622</v>
      </c>
      <c r="M9" s="275">
        <v>8607149.6088128239</v>
      </c>
      <c r="N9" s="270">
        <v>2028223.3577496614</v>
      </c>
      <c r="O9" s="270">
        <v>1612605.8634913124</v>
      </c>
      <c r="P9" s="271">
        <f t="shared" si="3"/>
        <v>40187429.862179421</v>
      </c>
      <c r="Q9" s="270">
        <v>10768</v>
      </c>
      <c r="R9" s="272" t="s">
        <v>427</v>
      </c>
      <c r="S9" s="274">
        <f>P9/Q9</f>
        <v>3732.1164433673312</v>
      </c>
      <c r="T9" s="77">
        <f t="shared" si="4"/>
        <v>194.58199447451844</v>
      </c>
      <c r="U9" s="77">
        <f t="shared" si="5"/>
        <v>6347.9041916167671</v>
      </c>
      <c r="V9" s="78">
        <f t="shared" si="6"/>
        <v>-95.431352797432709</v>
      </c>
    </row>
    <row r="10" spans="1:22" x14ac:dyDescent="0.5">
      <c r="A10" s="66">
        <v>4</v>
      </c>
      <c r="B10" s="76" t="s">
        <v>275</v>
      </c>
      <c r="C10" s="270">
        <v>0</v>
      </c>
      <c r="D10" s="275">
        <v>0</v>
      </c>
      <c r="E10" s="270">
        <v>0</v>
      </c>
      <c r="F10" s="270">
        <v>0</v>
      </c>
      <c r="G10" s="271">
        <f t="shared" si="1"/>
        <v>0</v>
      </c>
      <c r="H10" s="270">
        <v>0</v>
      </c>
      <c r="I10" s="272" t="s">
        <v>427</v>
      </c>
      <c r="J10" s="244" t="e">
        <f t="shared" si="7"/>
        <v>#DIV/0!</v>
      </c>
      <c r="K10" s="273" t="s">
        <v>275</v>
      </c>
      <c r="L10" s="270">
        <v>2502549.7625391819</v>
      </c>
      <c r="M10" s="275">
        <v>769980.86678573105</v>
      </c>
      <c r="N10" s="270">
        <v>181668.91956741063</v>
      </c>
      <c r="O10" s="270">
        <v>144441.86523597728</v>
      </c>
      <c r="P10" s="271">
        <f t="shared" si="3"/>
        <v>3598641.4141283012</v>
      </c>
      <c r="Q10" s="270">
        <v>12</v>
      </c>
      <c r="R10" s="272" t="s">
        <v>427</v>
      </c>
      <c r="S10" s="274">
        <f t="shared" ref="S10:S73" si="8">P10/Q10</f>
        <v>299886.78451069177</v>
      </c>
      <c r="T10" s="77">
        <f t="shared" si="4"/>
        <v>0</v>
      </c>
      <c r="U10" s="77">
        <f t="shared" si="5"/>
        <v>0</v>
      </c>
      <c r="V10" s="78" t="e">
        <f t="shared" si="6"/>
        <v>#DIV/0!</v>
      </c>
    </row>
    <row r="11" spans="1:22" x14ac:dyDescent="0.5">
      <c r="A11" s="66">
        <v>5</v>
      </c>
      <c r="B11" s="76" t="s">
        <v>276</v>
      </c>
      <c r="C11" s="270">
        <v>24702226.746871848</v>
      </c>
      <c r="D11" s="275">
        <v>3163595.3029482756</v>
      </c>
      <c r="E11" s="270">
        <v>486661.3328047765</v>
      </c>
      <c r="F11" s="270">
        <v>1008202.4796581619</v>
      </c>
      <c r="G11" s="271">
        <f t="shared" si="1"/>
        <v>29360685.862283062</v>
      </c>
      <c r="H11" s="276">
        <v>11943</v>
      </c>
      <c r="I11" s="272" t="s">
        <v>17</v>
      </c>
      <c r="J11" s="244">
        <f t="shared" si="7"/>
        <v>2458.4012276884418</v>
      </c>
      <c r="K11" s="273" t="s">
        <v>276</v>
      </c>
      <c r="L11" s="270">
        <v>5800763.3212146834</v>
      </c>
      <c r="M11" s="275">
        <v>1844850.2871203881</v>
      </c>
      <c r="N11" s="270">
        <v>420943.73715017515</v>
      </c>
      <c r="O11" s="270">
        <v>334685.19930737466</v>
      </c>
      <c r="P11" s="271">
        <f t="shared" si="3"/>
        <v>8401242.5447926223</v>
      </c>
      <c r="Q11" s="270">
        <v>4894</v>
      </c>
      <c r="R11" s="272" t="s">
        <v>17</v>
      </c>
      <c r="S11" s="274">
        <f t="shared" si="8"/>
        <v>1716.6413046163921</v>
      </c>
      <c r="T11" s="77">
        <f t="shared" si="4"/>
        <v>-71.386082109257146</v>
      </c>
      <c r="U11" s="77">
        <f t="shared" si="5"/>
        <v>-59.022021267688189</v>
      </c>
      <c r="V11" s="78">
        <f t="shared" si="6"/>
        <v>-30.172451702259501</v>
      </c>
    </row>
    <row r="12" spans="1:22" x14ac:dyDescent="0.5">
      <c r="A12" s="66">
        <v>6</v>
      </c>
      <c r="B12" s="76" t="s">
        <v>277</v>
      </c>
      <c r="C12" s="270">
        <v>11458225.000981482</v>
      </c>
      <c r="D12" s="275">
        <v>1467446.1199260063</v>
      </c>
      <c r="E12" s="270">
        <v>225739.77268105221</v>
      </c>
      <c r="F12" s="270">
        <v>467658.68424932897</v>
      </c>
      <c r="G12" s="271">
        <f t="shared" si="1"/>
        <v>13619069.577837868</v>
      </c>
      <c r="H12" s="270">
        <v>8</v>
      </c>
      <c r="I12" s="272" t="s">
        <v>18</v>
      </c>
      <c r="J12" s="244">
        <f t="shared" si="7"/>
        <v>1702383.6972297335</v>
      </c>
      <c r="K12" s="273" t="s">
        <v>277</v>
      </c>
      <c r="L12" s="270">
        <v>5.3363542107717468</v>
      </c>
      <c r="M12" s="275">
        <v>1.6418816929005555</v>
      </c>
      <c r="N12" s="270">
        <v>0.38738478587385411</v>
      </c>
      <c r="O12" s="270">
        <v>0.30800304845153481</v>
      </c>
      <c r="P12" s="271">
        <f t="shared" si="3"/>
        <v>7.6736237379976906</v>
      </c>
      <c r="Q12" s="270">
        <v>178</v>
      </c>
      <c r="R12" s="272" t="s">
        <v>18</v>
      </c>
      <c r="S12" s="274">
        <f t="shared" si="8"/>
        <v>4.3110245719088149E-2</v>
      </c>
      <c r="T12" s="77">
        <f t="shared" si="4"/>
        <v>-99.999943655301166</v>
      </c>
      <c r="U12" s="77">
        <f t="shared" si="5"/>
        <v>2125</v>
      </c>
      <c r="V12" s="78">
        <f t="shared" si="6"/>
        <v>-99.999997467653984</v>
      </c>
    </row>
    <row r="13" spans="1:22" s="216" customFormat="1" x14ac:dyDescent="0.5">
      <c r="A13" s="66">
        <v>7</v>
      </c>
      <c r="B13" s="245" t="s">
        <v>278</v>
      </c>
      <c r="C13" s="277">
        <v>36939510.812367067</v>
      </c>
      <c r="D13" s="270">
        <v>1200791.0141309663</v>
      </c>
      <c r="E13" s="270">
        <v>746029.82238956133</v>
      </c>
      <c r="F13" s="270">
        <v>257918.95041137491</v>
      </c>
      <c r="G13" s="271">
        <f t="shared" si="1"/>
        <v>39144250.599298961</v>
      </c>
      <c r="H13" s="278">
        <v>335</v>
      </c>
      <c r="I13" s="279" t="s">
        <v>18</v>
      </c>
      <c r="J13" s="244">
        <f t="shared" si="7"/>
        <v>116848.50925163869</v>
      </c>
      <c r="K13" s="280" t="s">
        <v>278</v>
      </c>
      <c r="L13" s="270">
        <v>29413098.992437717</v>
      </c>
      <c r="M13" s="270">
        <v>899731.03184895171</v>
      </c>
      <c r="N13" s="270">
        <v>597652.32044524117</v>
      </c>
      <c r="O13" s="270">
        <v>296654.74323538569</v>
      </c>
      <c r="P13" s="271">
        <f t="shared" si="3"/>
        <v>31207137.087967295</v>
      </c>
      <c r="Q13" s="270">
        <v>58</v>
      </c>
      <c r="R13" s="279" t="s">
        <v>18</v>
      </c>
      <c r="S13" s="274">
        <f t="shared" si="8"/>
        <v>538054.08772357402</v>
      </c>
      <c r="T13" s="77">
        <f t="shared" si="4"/>
        <v>-20.276575460800402</v>
      </c>
      <c r="U13" s="77">
        <f t="shared" si="5"/>
        <v>-82.68656716417911</v>
      </c>
      <c r="V13" s="78">
        <f t="shared" si="6"/>
        <v>360.47150380399768</v>
      </c>
    </row>
    <row r="14" spans="1:22" x14ac:dyDescent="0.5">
      <c r="A14" s="66">
        <v>8</v>
      </c>
      <c r="B14" s="76" t="s">
        <v>279</v>
      </c>
      <c r="C14" s="270">
        <v>11458225.000981482</v>
      </c>
      <c r="D14" s="275">
        <v>1467446.1199260063</v>
      </c>
      <c r="E14" s="270">
        <v>225739.77268105221</v>
      </c>
      <c r="F14" s="270">
        <v>467658.68424932897</v>
      </c>
      <c r="G14" s="271">
        <f t="shared" si="1"/>
        <v>13619069.577837868</v>
      </c>
      <c r="H14" s="270">
        <v>37302</v>
      </c>
      <c r="I14" s="272" t="s">
        <v>428</v>
      </c>
      <c r="J14" s="244">
        <f t="shared" si="7"/>
        <v>365.10293222448843</v>
      </c>
      <c r="K14" s="273" t="s">
        <v>279</v>
      </c>
      <c r="L14" s="270">
        <v>3284119.5066071195</v>
      </c>
      <c r="M14" s="275">
        <v>1010453.1075376311</v>
      </c>
      <c r="N14" s="270">
        <v>238405.82570083134</v>
      </c>
      <c r="O14" s="270">
        <v>189552.4134196963</v>
      </c>
      <c r="P14" s="271">
        <f t="shared" si="3"/>
        <v>4722530.853265279</v>
      </c>
      <c r="Q14" s="270">
        <v>104028</v>
      </c>
      <c r="R14" s="272" t="s">
        <v>428</v>
      </c>
      <c r="S14" s="274">
        <f t="shared" si="8"/>
        <v>45.396728316081045</v>
      </c>
      <c r="T14" s="77">
        <f t="shared" ref="T14:T77" si="9">IF(G14=0,0,(P14-G14)/G14)*100</f>
        <v>-65.32413006428726</v>
      </c>
      <c r="U14" s="77">
        <f t="shared" si="5"/>
        <v>178.88048898182402</v>
      </c>
      <c r="V14" s="78">
        <f t="shared" si="6"/>
        <v>-87.566046638001723</v>
      </c>
    </row>
    <row r="15" spans="1:22" x14ac:dyDescent="0.5">
      <c r="A15" s="66">
        <v>9</v>
      </c>
      <c r="B15" s="76" t="s">
        <v>280</v>
      </c>
      <c r="C15" s="270">
        <v>70978757.342227057</v>
      </c>
      <c r="D15" s="275">
        <v>2307303.2678655293</v>
      </c>
      <c r="E15" s="270">
        <v>1433485.9495682709</v>
      </c>
      <c r="F15" s="270">
        <v>495587.68355648889</v>
      </c>
      <c r="G15" s="271">
        <f t="shared" si="1"/>
        <v>75215134.243217334</v>
      </c>
      <c r="H15" s="270">
        <v>1138</v>
      </c>
      <c r="I15" s="272" t="s">
        <v>18</v>
      </c>
      <c r="J15" s="244">
        <f t="shared" si="7"/>
        <v>66094.142568732277</v>
      </c>
      <c r="K15" s="273" t="s">
        <v>280</v>
      </c>
      <c r="L15" s="270">
        <v>29769215.122948725</v>
      </c>
      <c r="M15" s="275">
        <v>948603.47790136421</v>
      </c>
      <c r="N15" s="270">
        <v>605027.30075477995</v>
      </c>
      <c r="O15" s="270">
        <v>300315.43828374147</v>
      </c>
      <c r="P15" s="271">
        <f t="shared" si="3"/>
        <v>31623161.33988861</v>
      </c>
      <c r="Q15" s="270">
        <v>1370</v>
      </c>
      <c r="R15" s="272" t="s">
        <v>18</v>
      </c>
      <c r="S15" s="274">
        <f t="shared" si="8"/>
        <v>23082.59951816687</v>
      </c>
      <c r="T15" s="77">
        <f t="shared" si="9"/>
        <v>-57.956385163614478</v>
      </c>
      <c r="U15" s="77">
        <f t="shared" si="5"/>
        <v>20.38664323374341</v>
      </c>
      <c r="V15" s="78">
        <f t="shared" si="6"/>
        <v>-65.076179792841799</v>
      </c>
    </row>
    <row r="16" spans="1:22" x14ac:dyDescent="0.5">
      <c r="A16" s="66">
        <v>10</v>
      </c>
      <c r="B16" s="76" t="s">
        <v>281</v>
      </c>
      <c r="C16" s="270">
        <v>33801334.931552649</v>
      </c>
      <c r="D16" s="275">
        <v>1098778.4721245114</v>
      </c>
      <c r="E16" s="270">
        <v>682651.26800417458</v>
      </c>
      <c r="F16" s="270">
        <v>236007.58744023976</v>
      </c>
      <c r="G16" s="271">
        <f t="shared" si="1"/>
        <v>35818772.259121567</v>
      </c>
      <c r="H16" s="270">
        <v>97</v>
      </c>
      <c r="I16" s="272" t="s">
        <v>18</v>
      </c>
      <c r="J16" s="244">
        <f t="shared" si="7"/>
        <v>369265.69339300587</v>
      </c>
      <c r="K16" s="273" t="s">
        <v>281</v>
      </c>
      <c r="L16" s="270">
        <v>24009753.134640194</v>
      </c>
      <c r="M16" s="275">
        <v>733754.71789187274</v>
      </c>
      <c r="N16" s="270">
        <v>488089.52547563671</v>
      </c>
      <c r="O16" s="270">
        <v>242271.41416934016</v>
      </c>
      <c r="P16" s="271">
        <f t="shared" si="3"/>
        <v>25473868.792177044</v>
      </c>
      <c r="Q16" s="270">
        <v>73</v>
      </c>
      <c r="R16" s="272" t="s">
        <v>18</v>
      </c>
      <c r="S16" s="274">
        <f t="shared" si="8"/>
        <v>348957.10674215131</v>
      </c>
      <c r="T16" s="77">
        <f t="shared" si="9"/>
        <v>-28.881234097324771</v>
      </c>
      <c r="U16" s="77">
        <f t="shared" si="5"/>
        <v>-24.742268041237114</v>
      </c>
      <c r="V16" s="78">
        <f t="shared" si="6"/>
        <v>-5.4997220197329106</v>
      </c>
    </row>
    <row r="17" spans="1:22" x14ac:dyDescent="0.5">
      <c r="A17" s="66">
        <v>11</v>
      </c>
      <c r="B17" s="76" t="s">
        <v>282</v>
      </c>
      <c r="C17" s="270">
        <v>36121744.414189339</v>
      </c>
      <c r="D17" s="275">
        <v>1174207.9186596177</v>
      </c>
      <c r="E17" s="270">
        <v>729514.22412169166</v>
      </c>
      <c r="F17" s="270">
        <v>252209.14412371078</v>
      </c>
      <c r="G17" s="271">
        <f t="shared" si="1"/>
        <v>38277675.701094359</v>
      </c>
      <c r="H17" s="270">
        <v>141</v>
      </c>
      <c r="I17" s="272" t="s">
        <v>18</v>
      </c>
      <c r="J17" s="244">
        <f t="shared" si="7"/>
        <v>271472.87731272593</v>
      </c>
      <c r="K17" s="273" t="s">
        <v>282</v>
      </c>
      <c r="L17" s="270">
        <v>25812179.637417417</v>
      </c>
      <c r="M17" s="275">
        <v>857817.55283746577</v>
      </c>
      <c r="N17" s="270">
        <v>524457.13768789743</v>
      </c>
      <c r="O17" s="270">
        <v>260323.08784957443</v>
      </c>
      <c r="P17" s="271">
        <f t="shared" si="3"/>
        <v>27454777.415792357</v>
      </c>
      <c r="Q17" s="270">
        <v>64</v>
      </c>
      <c r="R17" s="272" t="s">
        <v>18</v>
      </c>
      <c r="S17" s="274">
        <f t="shared" si="8"/>
        <v>428980.89712175558</v>
      </c>
      <c r="T17" s="77">
        <f t="shared" si="9"/>
        <v>-28.274700819915704</v>
      </c>
      <c r="U17" s="77">
        <f t="shared" si="5"/>
        <v>-54.609929078014183</v>
      </c>
      <c r="V17" s="78">
        <f t="shared" si="6"/>
        <v>58.019799756123213</v>
      </c>
    </row>
    <row r="18" spans="1:22" x14ac:dyDescent="0.5">
      <c r="A18" s="66">
        <v>12</v>
      </c>
      <c r="B18" s="76" t="s">
        <v>283</v>
      </c>
      <c r="C18" s="270">
        <v>0</v>
      </c>
      <c r="D18" s="275">
        <v>0</v>
      </c>
      <c r="E18" s="270">
        <v>0</v>
      </c>
      <c r="F18" s="270">
        <v>0</v>
      </c>
      <c r="G18" s="271">
        <f t="shared" si="1"/>
        <v>0</v>
      </c>
      <c r="H18" s="270">
        <v>0</v>
      </c>
      <c r="I18" s="272" t="s">
        <v>427</v>
      </c>
      <c r="J18" s="244" t="e">
        <f t="shared" si="7"/>
        <v>#DIV/0!</v>
      </c>
      <c r="K18" s="273" t="s">
        <v>283</v>
      </c>
      <c r="L18" s="270"/>
      <c r="M18" s="275"/>
      <c r="N18" s="270"/>
      <c r="O18" s="270"/>
      <c r="P18" s="271">
        <f t="shared" si="3"/>
        <v>0</v>
      </c>
      <c r="Q18" s="270">
        <v>0</v>
      </c>
      <c r="R18" s="272" t="s">
        <v>427</v>
      </c>
      <c r="S18" s="274" t="e">
        <f t="shared" si="8"/>
        <v>#DIV/0!</v>
      </c>
      <c r="T18" s="77">
        <f t="shared" si="9"/>
        <v>0</v>
      </c>
      <c r="U18" s="77">
        <f t="shared" si="5"/>
        <v>0</v>
      </c>
      <c r="V18" s="78" t="e">
        <f t="shared" si="6"/>
        <v>#DIV/0!</v>
      </c>
    </row>
    <row r="19" spans="1:22" x14ac:dyDescent="0.5">
      <c r="A19" s="66">
        <v>13</v>
      </c>
      <c r="B19" s="80" t="s">
        <v>284</v>
      </c>
      <c r="C19" s="281">
        <v>13116124.144092446</v>
      </c>
      <c r="D19" s="282">
        <v>1679771.9962793193</v>
      </c>
      <c r="E19" s="281">
        <v>258402.2291838633</v>
      </c>
      <c r="F19" s="281">
        <v>535324.56895825651</v>
      </c>
      <c r="G19" s="271">
        <f t="shared" si="1"/>
        <v>15589622.938513886</v>
      </c>
      <c r="H19" s="281">
        <v>171449</v>
      </c>
      <c r="I19" s="283" t="s">
        <v>427</v>
      </c>
      <c r="J19" s="244">
        <f t="shared" si="7"/>
        <v>90.928631479413042</v>
      </c>
      <c r="K19" s="284" t="s">
        <v>284</v>
      </c>
      <c r="L19" s="281">
        <v>7751983.9017240433</v>
      </c>
      <c r="M19" s="282">
        <v>2385119.1186313359</v>
      </c>
      <c r="N19" s="281">
        <v>562743.87067582551</v>
      </c>
      <c r="O19" s="281">
        <v>447428.07148345711</v>
      </c>
      <c r="P19" s="271">
        <f t="shared" si="3"/>
        <v>11147274.962514663</v>
      </c>
      <c r="Q19" s="281">
        <v>17172</v>
      </c>
      <c r="R19" s="283" t="s">
        <v>427</v>
      </c>
      <c r="S19" s="274">
        <f t="shared" si="8"/>
        <v>649.15414410171581</v>
      </c>
      <c r="T19" s="77">
        <f t="shared" si="9"/>
        <v>-28.495544719202165</v>
      </c>
      <c r="U19" s="77">
        <f t="shared" si="5"/>
        <v>-89.984193550268586</v>
      </c>
      <c r="V19" s="78">
        <f t="shared" si="6"/>
        <v>613.91610490551523</v>
      </c>
    </row>
    <row r="20" spans="1:22" x14ac:dyDescent="0.5">
      <c r="A20" s="66">
        <v>14</v>
      </c>
      <c r="B20" s="76" t="s">
        <v>285</v>
      </c>
      <c r="C20" s="270">
        <v>2249698.3871201007</v>
      </c>
      <c r="D20" s="270">
        <v>163328.8859381371</v>
      </c>
      <c r="E20" s="270">
        <v>45049.298262261684</v>
      </c>
      <c r="F20" s="270">
        <v>22492.204023179722</v>
      </c>
      <c r="G20" s="271">
        <f t="shared" si="1"/>
        <v>2480568.7753436794</v>
      </c>
      <c r="H20" s="270">
        <v>561</v>
      </c>
      <c r="I20" s="272" t="s">
        <v>18</v>
      </c>
      <c r="J20" s="244">
        <f t="shared" si="7"/>
        <v>4421.6912216464871</v>
      </c>
      <c r="K20" s="273" t="s">
        <v>285</v>
      </c>
      <c r="L20" s="270">
        <v>1593735.5708452975</v>
      </c>
      <c r="M20" s="270">
        <v>186026.37956605075</v>
      </c>
      <c r="N20" s="270">
        <v>64960.384773595229</v>
      </c>
      <c r="O20" s="270">
        <v>25013.16009897631</v>
      </c>
      <c r="P20" s="271">
        <f t="shared" si="3"/>
        <v>1869735.4952839199</v>
      </c>
      <c r="Q20" s="270">
        <v>41</v>
      </c>
      <c r="R20" s="272" t="s">
        <v>18</v>
      </c>
      <c r="S20" s="274">
        <f t="shared" si="8"/>
        <v>45603.304763022432</v>
      </c>
      <c r="T20" s="77">
        <f t="shared" si="9"/>
        <v>-24.624726640571755</v>
      </c>
      <c r="U20" s="77">
        <f t="shared" si="5"/>
        <v>-92.691622103386806</v>
      </c>
      <c r="V20" s="78">
        <f t="shared" si="6"/>
        <v>931.35435011315235</v>
      </c>
    </row>
    <row r="21" spans="1:22" x14ac:dyDescent="0.5">
      <c r="A21" s="66">
        <v>15</v>
      </c>
      <c r="B21" s="76" t="s">
        <v>286</v>
      </c>
      <c r="C21" s="270">
        <v>3946394.0869916906</v>
      </c>
      <c r="D21" s="270">
        <v>286509.58430313109</v>
      </c>
      <c r="E21" s="270">
        <v>79024.941878052559</v>
      </c>
      <c r="F21" s="270">
        <v>39455.556117509237</v>
      </c>
      <c r="G21" s="271">
        <f t="shared" si="1"/>
        <v>4351384.1692903833</v>
      </c>
      <c r="H21" s="270">
        <v>8226</v>
      </c>
      <c r="I21" s="272" t="s">
        <v>18</v>
      </c>
      <c r="J21" s="244">
        <f t="shared" si="7"/>
        <v>528.97935439951175</v>
      </c>
      <c r="K21" s="273" t="s">
        <v>286</v>
      </c>
      <c r="L21" s="270">
        <v>2305506.6060744133</v>
      </c>
      <c r="M21" s="270">
        <v>269106.77959340578</v>
      </c>
      <c r="N21" s="270">
        <v>93972.048417809478</v>
      </c>
      <c r="O21" s="270">
        <v>36184.174402533048</v>
      </c>
      <c r="P21" s="271">
        <f t="shared" si="3"/>
        <v>2704769.6084881616</v>
      </c>
      <c r="Q21" s="270">
        <v>4228</v>
      </c>
      <c r="R21" s="272" t="s">
        <v>18</v>
      </c>
      <c r="S21" s="274">
        <f t="shared" si="8"/>
        <v>639.72791118452255</v>
      </c>
      <c r="T21" s="77">
        <f t="shared" si="9"/>
        <v>-37.84116724106088</v>
      </c>
      <c r="U21" s="77">
        <f t="shared" si="5"/>
        <v>-48.601993678580115</v>
      </c>
      <c r="V21" s="78">
        <f t="shared" si="6"/>
        <v>20.936272061266106</v>
      </c>
    </row>
    <row r="22" spans="1:22" x14ac:dyDescent="0.5">
      <c r="A22" s="66">
        <v>16</v>
      </c>
      <c r="B22" s="76" t="s">
        <v>287</v>
      </c>
      <c r="C22" s="270">
        <v>484579.92292305699</v>
      </c>
      <c r="D22" s="275">
        <v>35180.671067790572</v>
      </c>
      <c r="E22" s="270">
        <v>9703.5165267686061</v>
      </c>
      <c r="F22" s="270">
        <v>4844.7696608230899</v>
      </c>
      <c r="G22" s="271">
        <f t="shared" si="1"/>
        <v>534308.8801784392</v>
      </c>
      <c r="H22" s="270">
        <v>6</v>
      </c>
      <c r="I22" s="272" t="s">
        <v>18</v>
      </c>
      <c r="J22" s="244">
        <f t="shared" si="7"/>
        <v>89051.480029739861</v>
      </c>
      <c r="K22" s="273" t="s">
        <v>287</v>
      </c>
      <c r="L22" s="270">
        <v>1426730.8154015583</v>
      </c>
      <c r="M22" s="275">
        <v>166533.00149641605</v>
      </c>
      <c r="N22" s="270">
        <v>58153.299977908922</v>
      </c>
      <c r="O22" s="270">
        <v>22392.074919212748</v>
      </c>
      <c r="P22" s="271">
        <f t="shared" si="3"/>
        <v>1673809.191795096</v>
      </c>
      <c r="Q22" s="270">
        <v>4</v>
      </c>
      <c r="R22" s="272" t="s">
        <v>18</v>
      </c>
      <c r="S22" s="274">
        <f t="shared" si="8"/>
        <v>418452.29794877401</v>
      </c>
      <c r="T22" s="77">
        <f t="shared" si="9"/>
        <v>213.26621246424097</v>
      </c>
      <c r="U22" s="77">
        <f t="shared" si="5"/>
        <v>-33.333333333333329</v>
      </c>
      <c r="V22" s="78">
        <f t="shared" si="6"/>
        <v>369.89931869636149</v>
      </c>
    </row>
    <row r="23" spans="1:22" x14ac:dyDescent="0.5">
      <c r="A23" s="66">
        <v>17</v>
      </c>
      <c r="B23" s="76" t="s">
        <v>288</v>
      </c>
      <c r="C23" s="270">
        <v>611440.17718693207</v>
      </c>
      <c r="D23" s="275">
        <v>44390.769682508289</v>
      </c>
      <c r="E23" s="270">
        <v>12243.841694212735</v>
      </c>
      <c r="F23" s="270">
        <v>6113.1026683371329</v>
      </c>
      <c r="G23" s="271">
        <f t="shared" si="1"/>
        <v>674187.8912319903</v>
      </c>
      <c r="H23" s="270">
        <v>11</v>
      </c>
      <c r="I23" s="272" t="s">
        <v>427</v>
      </c>
      <c r="J23" s="244">
        <f t="shared" si="7"/>
        <v>61289.808293817303</v>
      </c>
      <c r="K23" s="273" t="s">
        <v>288</v>
      </c>
      <c r="L23" s="270">
        <v>1427580.027346154</v>
      </c>
      <c r="M23" s="275">
        <v>166632.12447919138</v>
      </c>
      <c r="N23" s="270">
        <v>58187.913709122819</v>
      </c>
      <c r="O23" s="270">
        <v>22405.403023772065</v>
      </c>
      <c r="P23" s="271">
        <f t="shared" si="3"/>
        <v>1674805.4685582404</v>
      </c>
      <c r="Q23" s="270">
        <v>153</v>
      </c>
      <c r="R23" s="272" t="s">
        <v>427</v>
      </c>
      <c r="S23" s="274">
        <f t="shared" si="8"/>
        <v>10946.440970968892</v>
      </c>
      <c r="T23" s="77">
        <f t="shared" si="9"/>
        <v>148.4182066067298</v>
      </c>
      <c r="U23" s="77">
        <f t="shared" si="5"/>
        <v>1290.9090909090908</v>
      </c>
      <c r="V23" s="78">
        <f t="shared" si="6"/>
        <v>-82.139867498862557</v>
      </c>
    </row>
    <row r="24" spans="1:22" x14ac:dyDescent="0.5">
      <c r="A24" s="66">
        <v>18</v>
      </c>
      <c r="B24" s="76" t="s">
        <v>289</v>
      </c>
      <c r="C24" s="270">
        <v>897897.72583160526</v>
      </c>
      <c r="D24" s="275">
        <v>65187.687418933048</v>
      </c>
      <c r="E24" s="270">
        <v>17980.037987125532</v>
      </c>
      <c r="F24" s="270">
        <v>8977.0695293988301</v>
      </c>
      <c r="G24" s="271">
        <f t="shared" si="1"/>
        <v>990042.52076706267</v>
      </c>
      <c r="H24" s="270">
        <v>9</v>
      </c>
      <c r="I24" s="272" t="s">
        <v>18</v>
      </c>
      <c r="J24" s="244">
        <f t="shared" si="7"/>
        <v>110004.72452967364</v>
      </c>
      <c r="K24" s="273" t="s">
        <v>289</v>
      </c>
      <c r="L24" s="270">
        <v>1433391.0259238211</v>
      </c>
      <c r="M24" s="275">
        <v>167310.40451939503</v>
      </c>
      <c r="N24" s="270">
        <v>58424.769000822096</v>
      </c>
      <c r="O24" s="270">
        <v>22496.604751597606</v>
      </c>
      <c r="P24" s="271">
        <f t="shared" si="3"/>
        <v>1681622.804195636</v>
      </c>
      <c r="Q24" s="270">
        <v>15</v>
      </c>
      <c r="R24" s="272" t="s">
        <v>18</v>
      </c>
      <c r="S24" s="274">
        <f t="shared" si="8"/>
        <v>112108.18694637573</v>
      </c>
      <c r="T24" s="77">
        <f t="shared" si="9"/>
        <v>69.853594055006084</v>
      </c>
      <c r="U24" s="77">
        <f t="shared" si="5"/>
        <v>66.666666666666657</v>
      </c>
      <c r="V24" s="78">
        <f t="shared" si="6"/>
        <v>1.9121564330036473</v>
      </c>
    </row>
    <row r="25" spans="1:22" x14ac:dyDescent="0.5">
      <c r="A25" s="66">
        <v>19</v>
      </c>
      <c r="B25" s="76" t="s">
        <v>290</v>
      </c>
      <c r="C25" s="270">
        <v>1452662.5047230385</v>
      </c>
      <c r="D25" s="275">
        <v>105463.80345866844</v>
      </c>
      <c r="E25" s="270">
        <v>29088.97780446276</v>
      </c>
      <c r="F25" s="270">
        <v>14523.538630829613</v>
      </c>
      <c r="G25" s="271">
        <f t="shared" si="1"/>
        <v>1601738.8246169994</v>
      </c>
      <c r="H25" s="270">
        <v>6338</v>
      </c>
      <c r="I25" s="272" t="s">
        <v>18</v>
      </c>
      <c r="J25" s="244">
        <f t="shared" si="7"/>
        <v>252.71991552808447</v>
      </c>
      <c r="K25" s="273" t="s">
        <v>290</v>
      </c>
      <c r="L25" s="270">
        <v>1442331.1533467199</v>
      </c>
      <c r="M25" s="275">
        <v>168353.92740221487</v>
      </c>
      <c r="N25" s="270">
        <v>58789.167040208536</v>
      </c>
      <c r="O25" s="270">
        <v>22636.917136302432</v>
      </c>
      <c r="P25" s="271">
        <f t="shared" si="3"/>
        <v>1692111.1649254458</v>
      </c>
      <c r="Q25" s="270">
        <v>6285</v>
      </c>
      <c r="R25" s="272" t="s">
        <v>18</v>
      </c>
      <c r="S25" s="274">
        <f t="shared" si="8"/>
        <v>269.23009784016642</v>
      </c>
      <c r="T25" s="77">
        <f t="shared" si="9"/>
        <v>5.6421395872735909</v>
      </c>
      <c r="U25" s="77">
        <f t="shared" si="5"/>
        <v>-0.83622593878195006</v>
      </c>
      <c r="V25" s="78">
        <f t="shared" si="6"/>
        <v>6.5329961343102756</v>
      </c>
    </row>
    <row r="26" spans="1:22" x14ac:dyDescent="0.5">
      <c r="A26" s="66">
        <v>20</v>
      </c>
      <c r="B26" s="76" t="s">
        <v>291</v>
      </c>
      <c r="C26" s="270">
        <v>2173842.087115271</v>
      </c>
      <c r="D26" s="275">
        <v>157821.69215513489</v>
      </c>
      <c r="E26" s="270">
        <v>43530.306603844874</v>
      </c>
      <c r="F26" s="270">
        <v>21733.80219210748</v>
      </c>
      <c r="G26" s="271">
        <f t="shared" si="1"/>
        <v>2396927.8880663579</v>
      </c>
      <c r="H26" s="270">
        <v>3068</v>
      </c>
      <c r="I26" s="272" t="s">
        <v>18</v>
      </c>
      <c r="J26" s="244">
        <f t="shared" si="7"/>
        <v>781.2672386135456</v>
      </c>
      <c r="K26" s="273" t="s">
        <v>291</v>
      </c>
      <c r="L26" s="270">
        <v>1453953.1505020547</v>
      </c>
      <c r="M26" s="275">
        <v>169710.48748262218</v>
      </c>
      <c r="N26" s="270">
        <v>59262.877623607113</v>
      </c>
      <c r="O26" s="270">
        <v>22819.320591953521</v>
      </c>
      <c r="P26" s="271">
        <f t="shared" si="3"/>
        <v>1705745.8362002377</v>
      </c>
      <c r="Q26" s="270">
        <v>3590</v>
      </c>
      <c r="R26" s="272" t="s">
        <v>18</v>
      </c>
      <c r="S26" s="274">
        <f t="shared" si="8"/>
        <v>475.13811593321384</v>
      </c>
      <c r="T26" s="77">
        <f t="shared" si="9"/>
        <v>-28.836163795637106</v>
      </c>
      <c r="U26" s="77">
        <f t="shared" si="5"/>
        <v>17.014341590612776</v>
      </c>
      <c r="V26" s="78">
        <f t="shared" si="6"/>
        <v>-39.183663098889873</v>
      </c>
    </row>
    <row r="27" spans="1:22" x14ac:dyDescent="0.5">
      <c r="A27" s="66">
        <v>21</v>
      </c>
      <c r="B27" s="76" t="s">
        <v>292</v>
      </c>
      <c r="C27" s="270">
        <v>1480367.3616376598</v>
      </c>
      <c r="D27" s="275">
        <v>107475.18571366182</v>
      </c>
      <c r="E27" s="270">
        <v>29643.756333711637</v>
      </c>
      <c r="F27" s="270">
        <v>14800.528336527168</v>
      </c>
      <c r="G27" s="271">
        <f t="shared" si="1"/>
        <v>1632286.8320215603</v>
      </c>
      <c r="H27" s="270">
        <v>151</v>
      </c>
      <c r="I27" s="272" t="s">
        <v>23</v>
      </c>
      <c r="J27" s="244">
        <f t="shared" si="7"/>
        <v>10809.846569679206</v>
      </c>
      <c r="K27" s="273" t="s">
        <v>292</v>
      </c>
      <c r="L27" s="270">
        <v>1442778.0380274404</v>
      </c>
      <c r="M27" s="275">
        <v>168406.08934222473</v>
      </c>
      <c r="N27" s="270">
        <v>58807.381982097337</v>
      </c>
      <c r="O27" s="270">
        <v>22643.930845646148</v>
      </c>
      <c r="P27" s="271">
        <f t="shared" si="3"/>
        <v>1692635.4401974087</v>
      </c>
      <c r="Q27" s="270">
        <v>225</v>
      </c>
      <c r="R27" s="272" t="s">
        <v>23</v>
      </c>
      <c r="S27" s="274">
        <f t="shared" si="8"/>
        <v>7522.8241786551498</v>
      </c>
      <c r="T27" s="77">
        <f t="shared" si="9"/>
        <v>3.6971815854881109</v>
      </c>
      <c r="U27" s="77">
        <f t="shared" si="5"/>
        <v>49.006622516556291</v>
      </c>
      <c r="V27" s="78">
        <f t="shared" si="6"/>
        <v>-30.407669247072416</v>
      </c>
    </row>
    <row r="28" spans="1:22" x14ac:dyDescent="0.5">
      <c r="A28" s="66">
        <v>22</v>
      </c>
      <c r="B28" s="76" t="s">
        <v>293</v>
      </c>
      <c r="C28" s="270">
        <v>4713623.4184861556</v>
      </c>
      <c r="D28" s="275">
        <v>342210.7008125608</v>
      </c>
      <c r="E28" s="270">
        <v>94388.398236438021</v>
      </c>
      <c r="F28" s="270">
        <v>47126.219329670785</v>
      </c>
      <c r="G28" s="271">
        <f t="shared" si="1"/>
        <v>5197348.7368648248</v>
      </c>
      <c r="H28" s="270">
        <v>171</v>
      </c>
      <c r="I28" s="272" t="s">
        <v>23</v>
      </c>
      <c r="J28" s="244">
        <f t="shared" si="7"/>
        <v>30393.852262367396</v>
      </c>
      <c r="K28" s="273" t="s">
        <v>293</v>
      </c>
      <c r="L28" s="270">
        <v>1433391.0259238211</v>
      </c>
      <c r="M28" s="275">
        <v>167310.40451939503</v>
      </c>
      <c r="N28" s="270">
        <v>58424.769000822096</v>
      </c>
      <c r="O28" s="270">
        <v>22496.604751597606</v>
      </c>
      <c r="P28" s="271">
        <f t="shared" si="3"/>
        <v>1681622.804195636</v>
      </c>
      <c r="Q28" s="270">
        <v>184</v>
      </c>
      <c r="R28" s="272" t="s">
        <v>23</v>
      </c>
      <c r="S28" s="274">
        <f t="shared" si="8"/>
        <v>9139.2543706284559</v>
      </c>
      <c r="T28" s="77">
        <f t="shared" si="9"/>
        <v>-67.644603251887332</v>
      </c>
      <c r="U28" s="77">
        <f t="shared" si="5"/>
        <v>7.6023391812865491</v>
      </c>
      <c r="V28" s="78">
        <f t="shared" si="6"/>
        <v>-69.930582369960518</v>
      </c>
    </row>
    <row r="29" spans="1:22" x14ac:dyDescent="0.5">
      <c r="A29" s="66">
        <v>23</v>
      </c>
      <c r="B29" s="76" t="s">
        <v>294</v>
      </c>
      <c r="C29" s="270">
        <v>481805.76112373604</v>
      </c>
      <c r="D29" s="275">
        <v>34979.265955581177</v>
      </c>
      <c r="E29" s="270">
        <v>9647.9650612739952</v>
      </c>
      <c r="F29" s="270">
        <v>4817.0339369852318</v>
      </c>
      <c r="G29" s="271">
        <f t="shared" si="1"/>
        <v>531250.02607757633</v>
      </c>
      <c r="H29" s="270">
        <v>1</v>
      </c>
      <c r="I29" s="272" t="s">
        <v>427</v>
      </c>
      <c r="J29" s="244">
        <f t="shared" si="7"/>
        <v>531250.02607757633</v>
      </c>
      <c r="K29" s="273" t="s">
        <v>294</v>
      </c>
      <c r="L29" s="270">
        <v>1426686.0707686751</v>
      </c>
      <c r="M29" s="275">
        <v>166527.77874666222</v>
      </c>
      <c r="N29" s="270">
        <v>58151.476194452101</v>
      </c>
      <c r="O29" s="270">
        <v>22391.372666789979</v>
      </c>
      <c r="P29" s="271">
        <f t="shared" si="3"/>
        <v>1673756.6983765792</v>
      </c>
      <c r="Q29" s="270">
        <v>0</v>
      </c>
      <c r="R29" s="272" t="s">
        <v>427</v>
      </c>
      <c r="S29" s="274" t="e">
        <f t="shared" si="8"/>
        <v>#DIV/0!</v>
      </c>
      <c r="T29" s="77">
        <f t="shared" si="9"/>
        <v>215.06006893487984</v>
      </c>
      <c r="U29" s="77">
        <f t="shared" si="5"/>
        <v>-100</v>
      </c>
      <c r="V29" s="78" t="e">
        <f t="shared" si="6"/>
        <v>#DIV/0!</v>
      </c>
    </row>
    <row r="30" spans="1:22" x14ac:dyDescent="0.5">
      <c r="A30" s="66">
        <v>24</v>
      </c>
      <c r="B30" s="247" t="s">
        <v>295</v>
      </c>
      <c r="C30" s="285">
        <v>15690599.565976279</v>
      </c>
      <c r="D30" s="286">
        <v>1139142.9897822617</v>
      </c>
      <c r="E30" s="285">
        <v>314197.89595272701</v>
      </c>
      <c r="F30" s="285">
        <v>156872.65844366411</v>
      </c>
      <c r="G30" s="271">
        <f t="shared" si="1"/>
        <v>17300813.110154931</v>
      </c>
      <c r="H30" s="285">
        <v>404</v>
      </c>
      <c r="I30" s="287" t="s">
        <v>427</v>
      </c>
      <c r="J30" s="244">
        <f t="shared" si="7"/>
        <v>42823.794827116166</v>
      </c>
      <c r="K30" s="288" t="s">
        <v>295</v>
      </c>
      <c r="L30" s="285">
        <v>3745381.7780472818</v>
      </c>
      <c r="M30" s="286">
        <v>437174.03627582436</v>
      </c>
      <c r="N30" s="285">
        <v>152661.11008422784</v>
      </c>
      <c r="O30" s="285">
        <v>58782.545712019521</v>
      </c>
      <c r="P30" s="271">
        <f t="shared" si="3"/>
        <v>4393999.4701193534</v>
      </c>
      <c r="Q30" s="285">
        <v>407</v>
      </c>
      <c r="R30" s="287" t="s">
        <v>427</v>
      </c>
      <c r="S30" s="274">
        <f t="shared" si="8"/>
        <v>10796.067494150746</v>
      </c>
      <c r="T30" s="77">
        <f t="shared" si="9"/>
        <v>-74.602352836582924</v>
      </c>
      <c r="U30" s="77">
        <f t="shared" si="5"/>
        <v>0.74257425742574257</v>
      </c>
      <c r="V30" s="78">
        <f t="shared" si="6"/>
        <v>-74.789559081030717</v>
      </c>
    </row>
    <row r="31" spans="1:22" x14ac:dyDescent="0.5">
      <c r="A31" s="246">
        <v>25</v>
      </c>
      <c r="B31" s="251" t="s">
        <v>296</v>
      </c>
      <c r="C31" s="289">
        <v>1674523.411807643</v>
      </c>
      <c r="D31" s="290">
        <v>121570.98253423335</v>
      </c>
      <c r="E31" s="289">
        <v>33531.652535089532</v>
      </c>
      <c r="F31" s="289">
        <v>16741.676322301515</v>
      </c>
      <c r="G31" s="271">
        <f t="shared" si="1"/>
        <v>1846367.7231992674</v>
      </c>
      <c r="H31" s="289">
        <v>404</v>
      </c>
      <c r="I31" s="291" t="s">
        <v>16</v>
      </c>
      <c r="J31" s="244">
        <f t="shared" si="7"/>
        <v>4570.2171366318498</v>
      </c>
      <c r="K31" s="292" t="s">
        <v>296</v>
      </c>
      <c r="L31" s="289">
        <v>1445907.166872672</v>
      </c>
      <c r="M31" s="290">
        <v>168771.33218484093</v>
      </c>
      <c r="N31" s="289">
        <v>58934.9247297845</v>
      </c>
      <c r="O31" s="289">
        <v>22693.041502525437</v>
      </c>
      <c r="P31" s="271">
        <f t="shared" si="3"/>
        <v>1696306.4652898228</v>
      </c>
      <c r="Q31" s="289">
        <v>407</v>
      </c>
      <c r="R31" s="291" t="s">
        <v>16</v>
      </c>
      <c r="S31" s="274">
        <f t="shared" si="8"/>
        <v>4167.8291530462475</v>
      </c>
      <c r="T31" s="77">
        <f t="shared" si="9"/>
        <v>-8.1273765796462332</v>
      </c>
      <c r="U31" s="77">
        <f t="shared" si="5"/>
        <v>0.74257425742574257</v>
      </c>
      <c r="V31" s="78">
        <f t="shared" si="6"/>
        <v>-8.8045703640714432</v>
      </c>
    </row>
    <row r="32" spans="1:22" x14ac:dyDescent="0.5">
      <c r="A32" s="246">
        <v>26</v>
      </c>
      <c r="B32" s="252" t="s">
        <v>297</v>
      </c>
      <c r="C32" s="293">
        <v>5573255.6199144498</v>
      </c>
      <c r="D32" s="293">
        <v>404620.29784106062</v>
      </c>
      <c r="E32" s="293">
        <v>111602.1846087356</v>
      </c>
      <c r="F32" s="293">
        <v>55720.714916330988</v>
      </c>
      <c r="G32" s="271">
        <f t="shared" si="1"/>
        <v>6145198.8172805766</v>
      </c>
      <c r="H32" s="293">
        <v>664</v>
      </c>
      <c r="I32" s="294" t="s">
        <v>427</v>
      </c>
      <c r="J32" s="244">
        <f t="shared" si="7"/>
        <v>9254.8174959044827</v>
      </c>
      <c r="K32" s="295" t="s">
        <v>297</v>
      </c>
      <c r="L32" s="293">
        <v>1429368.1277171483</v>
      </c>
      <c r="M32" s="293">
        <v>166840.83779675909</v>
      </c>
      <c r="N32" s="293">
        <v>58260.796369357347</v>
      </c>
      <c r="O32" s="293">
        <v>22433.46667603089</v>
      </c>
      <c r="P32" s="271">
        <f t="shared" si="3"/>
        <v>1676903.2285592956</v>
      </c>
      <c r="Q32" s="293">
        <v>756</v>
      </c>
      <c r="R32" s="294" t="s">
        <v>427</v>
      </c>
      <c r="S32" s="274">
        <f t="shared" si="8"/>
        <v>2218.125963702772</v>
      </c>
      <c r="T32" s="77">
        <f t="shared" si="9"/>
        <v>-72.711977619930408</v>
      </c>
      <c r="U32" s="77">
        <f t="shared" si="5"/>
        <v>13.855421686746988</v>
      </c>
      <c r="V32" s="78">
        <f t="shared" si="6"/>
        <v>-76.032742248192847</v>
      </c>
    </row>
    <row r="33" spans="1:22" x14ac:dyDescent="0.5">
      <c r="A33" s="246">
        <v>27</v>
      </c>
      <c r="B33" s="252" t="s">
        <v>298</v>
      </c>
      <c r="C33" s="293">
        <v>2891864.6726372298</v>
      </c>
      <c r="D33" s="293">
        <v>209950.38177999065</v>
      </c>
      <c r="E33" s="293">
        <v>57908.417820622934</v>
      </c>
      <c r="F33" s="293">
        <v>28912.502492232972</v>
      </c>
      <c r="G33" s="271">
        <f t="shared" si="1"/>
        <v>3188635.9747300767</v>
      </c>
      <c r="H33" s="293">
        <v>3019</v>
      </c>
      <c r="I33" s="294" t="s">
        <v>15</v>
      </c>
      <c r="J33" s="244">
        <f t="shared" si="7"/>
        <v>1056.1894583405356</v>
      </c>
      <c r="K33" s="295" t="s">
        <v>298</v>
      </c>
      <c r="L33" s="293">
        <v>1440990.1248724831</v>
      </c>
      <c r="M33" s="293">
        <v>168197.3978771664</v>
      </c>
      <c r="N33" s="293">
        <v>58734.506952755924</v>
      </c>
      <c r="O33" s="293">
        <v>22615.870131681979</v>
      </c>
      <c r="P33" s="271">
        <f t="shared" si="3"/>
        <v>1690537.8998340871</v>
      </c>
      <c r="Q33" s="293">
        <v>4415.12</v>
      </c>
      <c r="R33" s="294" t="s">
        <v>15</v>
      </c>
      <c r="S33" s="274">
        <f t="shared" si="8"/>
        <v>382.89738440497365</v>
      </c>
      <c r="T33" s="77">
        <f t="shared" si="9"/>
        <v>-46.982411500353408</v>
      </c>
      <c r="U33" s="77">
        <f t="shared" si="5"/>
        <v>46.244451805233517</v>
      </c>
      <c r="V33" s="78">
        <f t="shared" si="6"/>
        <v>-63.747282139458704</v>
      </c>
    </row>
    <row r="34" spans="1:22" x14ac:dyDescent="0.5">
      <c r="A34" s="246">
        <v>28</v>
      </c>
      <c r="B34" s="252" t="s">
        <v>299</v>
      </c>
      <c r="C34" s="293">
        <v>1674523.411807643</v>
      </c>
      <c r="D34" s="293">
        <v>121570.98253423335</v>
      </c>
      <c r="E34" s="293">
        <v>33531.652535089532</v>
      </c>
      <c r="F34" s="293">
        <v>16741.676322301515</v>
      </c>
      <c r="G34" s="271">
        <f t="shared" si="1"/>
        <v>1846367.7231992674</v>
      </c>
      <c r="H34" s="293">
        <v>808</v>
      </c>
      <c r="I34" s="294" t="s">
        <v>16</v>
      </c>
      <c r="J34" s="244">
        <f t="shared" si="7"/>
        <v>2285.1085683159249</v>
      </c>
      <c r="K34" s="295" t="s">
        <v>299</v>
      </c>
      <c r="L34" s="293">
        <v>1445907.166872672</v>
      </c>
      <c r="M34" s="293">
        <v>168771.33218484093</v>
      </c>
      <c r="N34" s="293">
        <v>58934.9247297845</v>
      </c>
      <c r="O34" s="293">
        <v>22693.041502525437</v>
      </c>
      <c r="P34" s="271">
        <f t="shared" si="3"/>
        <v>1696306.4652898228</v>
      </c>
      <c r="Q34" s="293">
        <v>4988</v>
      </c>
      <c r="R34" s="294" t="s">
        <v>16</v>
      </c>
      <c r="S34" s="274">
        <f t="shared" si="8"/>
        <v>340.07747900758278</v>
      </c>
      <c r="T34" s="77">
        <f t="shared" si="9"/>
        <v>-8.1273765796462332</v>
      </c>
      <c r="U34" s="77">
        <f t="shared" si="5"/>
        <v>517.32673267326732</v>
      </c>
      <c r="V34" s="78">
        <f t="shared" si="6"/>
        <v>-85.117666454762258</v>
      </c>
    </row>
    <row r="35" spans="1:22" x14ac:dyDescent="0.5">
      <c r="A35" s="246">
        <v>29</v>
      </c>
      <c r="B35" s="252" t="s">
        <v>300</v>
      </c>
      <c r="C35" s="293">
        <v>1685005.8890656848</v>
      </c>
      <c r="D35" s="293">
        <v>122332.01403171312</v>
      </c>
      <c r="E35" s="293">
        <v>33741.559892995145</v>
      </c>
      <c r="F35" s="293">
        <v>16846.478823163881</v>
      </c>
      <c r="G35" s="271">
        <f t="shared" si="1"/>
        <v>1857925.9418135567</v>
      </c>
      <c r="H35" s="293">
        <v>14017</v>
      </c>
      <c r="I35" s="294" t="s">
        <v>16</v>
      </c>
      <c r="J35" s="244">
        <f t="shared" si="7"/>
        <v>132.54804464675442</v>
      </c>
      <c r="K35" s="295" t="s">
        <v>300</v>
      </c>
      <c r="L35" s="293">
        <v>1911479.939639627</v>
      </c>
      <c r="M35" s="293">
        <v>223114.61153853449</v>
      </c>
      <c r="N35" s="293">
        <v>77911.590001182121</v>
      </c>
      <c r="O35" s="293">
        <v>30000.054357090488</v>
      </c>
      <c r="P35" s="271">
        <f t="shared" si="3"/>
        <v>2242506.1955364342</v>
      </c>
      <c r="Q35" s="293">
        <v>21046</v>
      </c>
      <c r="R35" s="294" t="s">
        <v>16</v>
      </c>
      <c r="S35" s="274">
        <f t="shared" si="8"/>
        <v>106.5526083596139</v>
      </c>
      <c r="T35" s="77">
        <f t="shared" si="9"/>
        <v>20.699439362339785</v>
      </c>
      <c r="U35" s="77">
        <f t="shared" si="5"/>
        <v>50.146250980951699</v>
      </c>
      <c r="V35" s="78">
        <f t="shared" si="6"/>
        <v>-19.612085833796602</v>
      </c>
    </row>
    <row r="36" spans="1:22" x14ac:dyDescent="0.5">
      <c r="A36" s="246">
        <v>30</v>
      </c>
      <c r="B36" s="252" t="s">
        <v>301</v>
      </c>
      <c r="C36" s="293">
        <v>770930.53024820075</v>
      </c>
      <c r="D36" s="293">
        <v>55969.824827195349</v>
      </c>
      <c r="E36" s="293">
        <v>15437.571363107658</v>
      </c>
      <c r="F36" s="293">
        <v>7707.6673359036204</v>
      </c>
      <c r="G36" s="271">
        <f t="shared" si="1"/>
        <v>850045.5937744074</v>
      </c>
      <c r="H36" s="293">
        <v>11793</v>
      </c>
      <c r="I36" s="294" t="s">
        <v>23</v>
      </c>
      <c r="J36" s="244">
        <f t="shared" si="7"/>
        <v>72.080521815857495</v>
      </c>
      <c r="K36" s="295" t="s">
        <v>301</v>
      </c>
      <c r="L36" s="293">
        <v>1430709.1561913851</v>
      </c>
      <c r="M36" s="293">
        <v>166997.36732180757</v>
      </c>
      <c r="N36" s="293">
        <v>58315.456456809974</v>
      </c>
      <c r="O36" s="293">
        <v>22454.513680651351</v>
      </c>
      <c r="P36" s="271">
        <f t="shared" si="3"/>
        <v>1678476.4936506541</v>
      </c>
      <c r="Q36" s="293">
        <v>21573</v>
      </c>
      <c r="R36" s="294" t="s">
        <v>23</v>
      </c>
      <c r="S36" s="274">
        <f t="shared" si="8"/>
        <v>77.804500702297048</v>
      </c>
      <c r="T36" s="77">
        <f t="shared" si="9"/>
        <v>97.457231228952523</v>
      </c>
      <c r="U36" s="77">
        <f t="shared" si="5"/>
        <v>82.930552022386166</v>
      </c>
      <c r="V36" s="78">
        <f t="shared" si="6"/>
        <v>7.9410896900309282</v>
      </c>
    </row>
    <row r="37" spans="1:22" x14ac:dyDescent="0.5">
      <c r="A37" s="246">
        <v>31</v>
      </c>
      <c r="B37" s="252" t="s">
        <v>302</v>
      </c>
      <c r="C37" s="293">
        <v>648257.69702715043</v>
      </c>
      <c r="D37" s="293">
        <v>47063.734437666426</v>
      </c>
      <c r="E37" s="293">
        <v>12981.097604629225</v>
      </c>
      <c r="F37" s="293">
        <v>6481.1996419646712</v>
      </c>
      <c r="G37" s="271">
        <f t="shared" si="1"/>
        <v>714783.72871141077</v>
      </c>
      <c r="H37" s="293">
        <v>317</v>
      </c>
      <c r="I37" s="294" t="s">
        <v>17</v>
      </c>
      <c r="J37" s="244">
        <f t="shared" si="7"/>
        <v>2254.8382609192768</v>
      </c>
      <c r="K37" s="295" t="s">
        <v>302</v>
      </c>
      <c r="L37" s="293">
        <v>1429368.1277171483</v>
      </c>
      <c r="M37" s="293">
        <v>166840.83779675909</v>
      </c>
      <c r="N37" s="293">
        <v>58260.796369357347</v>
      </c>
      <c r="O37" s="293">
        <v>22433.46667603089</v>
      </c>
      <c r="P37" s="271">
        <f t="shared" si="3"/>
        <v>1676903.2285592956</v>
      </c>
      <c r="Q37" s="293">
        <v>483</v>
      </c>
      <c r="R37" s="294" t="s">
        <v>17</v>
      </c>
      <c r="S37" s="274">
        <f t="shared" si="8"/>
        <v>3471.8493344912954</v>
      </c>
      <c r="T37" s="77">
        <f t="shared" si="9"/>
        <v>134.60288213084581</v>
      </c>
      <c r="U37" s="77">
        <f t="shared" si="5"/>
        <v>52.365930599369079</v>
      </c>
      <c r="V37" s="78">
        <f t="shared" si="6"/>
        <v>53.973320156269409</v>
      </c>
    </row>
    <row r="38" spans="1:22" x14ac:dyDescent="0.5">
      <c r="A38" s="246">
        <v>32</v>
      </c>
      <c r="B38" s="252" t="s">
        <v>303</v>
      </c>
      <c r="C38" s="293">
        <v>925602.58274622646</v>
      </c>
      <c r="D38" s="293">
        <v>67199.069673926424</v>
      </c>
      <c r="E38" s="293">
        <v>18534.816516374409</v>
      </c>
      <c r="F38" s="293">
        <v>9254.0592350963871</v>
      </c>
      <c r="G38" s="271">
        <f t="shared" si="1"/>
        <v>1020590.5281716237</v>
      </c>
      <c r="H38" s="293">
        <v>306</v>
      </c>
      <c r="I38" s="294" t="s">
        <v>17</v>
      </c>
      <c r="J38" s="244">
        <f t="shared" si="7"/>
        <v>3335.2631639595547</v>
      </c>
      <c r="K38" s="295" t="s">
        <v>303</v>
      </c>
      <c r="L38" s="293">
        <v>1433838.0978205788</v>
      </c>
      <c r="M38" s="293">
        <v>167362.5883119143</v>
      </c>
      <c r="N38" s="293">
        <v>58442.991573604006</v>
      </c>
      <c r="O38" s="293">
        <v>22503.621399235977</v>
      </c>
      <c r="P38" s="271">
        <f t="shared" si="3"/>
        <v>1682147.2991053332</v>
      </c>
      <c r="Q38" s="293">
        <v>212</v>
      </c>
      <c r="R38" s="294" t="s">
        <v>17</v>
      </c>
      <c r="S38" s="274">
        <f t="shared" si="8"/>
        <v>7934.6570712515713</v>
      </c>
      <c r="T38" s="77">
        <f t="shared" si="9"/>
        <v>64.820978901193698</v>
      </c>
      <c r="U38" s="77">
        <f t="shared" si="5"/>
        <v>-30.718954248366014</v>
      </c>
      <c r="V38" s="78">
        <f t="shared" si="6"/>
        <v>137.90197898002484</v>
      </c>
    </row>
    <row r="39" spans="1:22" x14ac:dyDescent="0.5">
      <c r="A39" s="246">
        <v>33</v>
      </c>
      <c r="B39" s="252" t="s">
        <v>304</v>
      </c>
      <c r="C39" s="293">
        <v>33477982.604159817</v>
      </c>
      <c r="D39" s="293">
        <v>1032488.7373896445</v>
      </c>
      <c r="E39" s="293">
        <v>672463.9490891688</v>
      </c>
      <c r="F39" s="293">
        <v>240547.8601564558</v>
      </c>
      <c r="G39" s="271">
        <f t="shared" si="1"/>
        <v>35423483.150795087</v>
      </c>
      <c r="H39" s="293">
        <v>927</v>
      </c>
      <c r="I39" s="294" t="s">
        <v>18</v>
      </c>
      <c r="J39" s="244">
        <f t="shared" si="7"/>
        <v>38213.034682626851</v>
      </c>
      <c r="K39" s="295" t="s">
        <v>304</v>
      </c>
      <c r="L39" s="293">
        <v>32736178.84820148</v>
      </c>
      <c r="M39" s="293">
        <v>6818040.3019365594</v>
      </c>
      <c r="N39" s="293">
        <v>1231827.3839291581</v>
      </c>
      <c r="O39" s="293">
        <v>384483.69524321973</v>
      </c>
      <c r="P39" s="271">
        <f t="shared" si="3"/>
        <v>41170530.229310408</v>
      </c>
      <c r="Q39" s="293">
        <v>853</v>
      </c>
      <c r="R39" s="294" t="s">
        <v>18</v>
      </c>
      <c r="S39" s="274">
        <f t="shared" si="8"/>
        <v>48265.568850305288</v>
      </c>
      <c r="T39" s="77">
        <f t="shared" si="9"/>
        <v>16.223833929742529</v>
      </c>
      <c r="U39" s="77">
        <f t="shared" si="5"/>
        <v>-7.9827400215749726</v>
      </c>
      <c r="V39" s="78">
        <f t="shared" si="6"/>
        <v>26.306558092463444</v>
      </c>
    </row>
    <row r="40" spans="1:22" x14ac:dyDescent="0.5">
      <c r="A40" s="246">
        <v>34</v>
      </c>
      <c r="B40" s="252" t="s">
        <v>305</v>
      </c>
      <c r="C40" s="293">
        <v>41847481.201459378</v>
      </c>
      <c r="D40" s="293">
        <v>1290611.0126021446</v>
      </c>
      <c r="E40" s="293">
        <v>840579.99554224848</v>
      </c>
      <c r="F40" s="293">
        <v>300684.84636519797</v>
      </c>
      <c r="G40" s="271">
        <f t="shared" si="1"/>
        <v>44279357.05596897</v>
      </c>
      <c r="H40" s="293">
        <v>1109</v>
      </c>
      <c r="I40" s="294" t="s">
        <v>18</v>
      </c>
      <c r="J40" s="244">
        <f t="shared" si="7"/>
        <v>39927.28318843009</v>
      </c>
      <c r="K40" s="295" t="s">
        <v>305</v>
      </c>
      <c r="L40" s="293">
        <v>39283414.490820408</v>
      </c>
      <c r="M40" s="293">
        <v>8181648.3358688345</v>
      </c>
      <c r="N40" s="293">
        <v>1478192.8559353116</v>
      </c>
      <c r="O40" s="293">
        <v>461380.43280000833</v>
      </c>
      <c r="P40" s="271">
        <f t="shared" si="3"/>
        <v>49404636.115424566</v>
      </c>
      <c r="Q40" s="293">
        <v>817</v>
      </c>
      <c r="R40" s="294" t="s">
        <v>18</v>
      </c>
      <c r="S40" s="274">
        <f t="shared" si="8"/>
        <v>60470.790838952955</v>
      </c>
      <c r="T40" s="77">
        <f t="shared" si="9"/>
        <v>11.574872356383267</v>
      </c>
      <c r="U40" s="77">
        <f t="shared" si="5"/>
        <v>-26.330027051397654</v>
      </c>
      <c r="V40" s="78">
        <f t="shared" si="6"/>
        <v>51.452305316069811</v>
      </c>
    </row>
    <row r="41" spans="1:22" x14ac:dyDescent="0.5">
      <c r="A41" s="246">
        <v>35</v>
      </c>
      <c r="B41" s="252" t="s">
        <v>306</v>
      </c>
      <c r="C41" s="293">
        <v>16738990.123576067</v>
      </c>
      <c r="D41" s="293">
        <v>516244.33234878676</v>
      </c>
      <c r="E41" s="293">
        <v>336231.95087226946</v>
      </c>
      <c r="F41" s="293">
        <v>120273.92161037665</v>
      </c>
      <c r="G41" s="271">
        <f t="shared" si="1"/>
        <v>17711740.3284075</v>
      </c>
      <c r="H41" s="293">
        <v>2114</v>
      </c>
      <c r="I41" s="294" t="s">
        <v>429</v>
      </c>
      <c r="J41" s="244">
        <f t="shared" si="7"/>
        <v>8378.3066832580407</v>
      </c>
      <c r="K41" s="295" t="s">
        <v>306</v>
      </c>
      <c r="L41" s="293">
        <v>13094471.516185794</v>
      </c>
      <c r="M41" s="293">
        <v>2727216.1159646171</v>
      </c>
      <c r="N41" s="293">
        <v>492730.95270263084</v>
      </c>
      <c r="O41" s="293">
        <v>153793.47782604143</v>
      </c>
      <c r="P41" s="271">
        <f t="shared" si="3"/>
        <v>16468212.062679084</v>
      </c>
      <c r="Q41" s="293">
        <v>2234</v>
      </c>
      <c r="R41" s="294" t="s">
        <v>429</v>
      </c>
      <c r="S41" s="274">
        <f t="shared" si="8"/>
        <v>7371.6258114051407</v>
      </c>
      <c r="T41" s="77">
        <f t="shared" si="9"/>
        <v>-7.0209264740289035</v>
      </c>
      <c r="U41" s="77">
        <f t="shared" si="5"/>
        <v>5.6764427625354781</v>
      </c>
      <c r="V41" s="78">
        <f t="shared" si="6"/>
        <v>-12.015326126274431</v>
      </c>
    </row>
    <row r="42" spans="1:22" x14ac:dyDescent="0.5">
      <c r="A42" s="246">
        <v>36</v>
      </c>
      <c r="B42" s="252" t="s">
        <v>307</v>
      </c>
      <c r="C42" s="293">
        <v>66955967.565327309</v>
      </c>
      <c r="D42" s="293">
        <v>2064977.5474713601</v>
      </c>
      <c r="E42" s="293">
        <v>1344927.9455229675</v>
      </c>
      <c r="F42" s="293">
        <v>481095.73724861414</v>
      </c>
      <c r="G42" s="271">
        <f t="shared" si="1"/>
        <v>70846968.795570254</v>
      </c>
      <c r="H42" s="293">
        <v>527</v>
      </c>
      <c r="I42" s="294" t="s">
        <v>430</v>
      </c>
      <c r="J42" s="244">
        <f t="shared" si="7"/>
        <v>134434.4758929227</v>
      </c>
      <c r="K42" s="295" t="s">
        <v>307</v>
      </c>
      <c r="L42" s="293">
        <v>39283414.490820408</v>
      </c>
      <c r="M42" s="293">
        <v>8181648.3358688345</v>
      </c>
      <c r="N42" s="293">
        <v>1478192.8559353116</v>
      </c>
      <c r="O42" s="293">
        <v>461380.43280000833</v>
      </c>
      <c r="P42" s="271">
        <f t="shared" si="3"/>
        <v>49404636.115424566</v>
      </c>
      <c r="Q42" s="293">
        <v>311</v>
      </c>
      <c r="R42" s="294" t="s">
        <v>430</v>
      </c>
      <c r="S42" s="274">
        <f t="shared" si="8"/>
        <v>158857.35085345519</v>
      </c>
      <c r="T42" s="77">
        <f t="shared" si="9"/>
        <v>-30.265702322449091</v>
      </c>
      <c r="U42" s="77">
        <f t="shared" si="5"/>
        <v>-40.98671726755218</v>
      </c>
      <c r="V42" s="78">
        <f t="shared" si="6"/>
        <v>18.167121788004266</v>
      </c>
    </row>
    <row r="43" spans="1:22" x14ac:dyDescent="0.5">
      <c r="A43" s="246">
        <v>37</v>
      </c>
      <c r="B43" s="252" t="s">
        <v>308</v>
      </c>
      <c r="C43" s="293">
        <v>5822248.1267941575</v>
      </c>
      <c r="D43" s="293">
        <v>202718.75240834802</v>
      </c>
      <c r="E43" s="293">
        <v>113171.13909065377</v>
      </c>
      <c r="F43" s="293">
        <v>40688.691013806318</v>
      </c>
      <c r="G43" s="271">
        <f t="shared" si="1"/>
        <v>6178826.7093069656</v>
      </c>
      <c r="H43" s="293">
        <v>0</v>
      </c>
      <c r="I43" s="294" t="s">
        <v>18</v>
      </c>
      <c r="J43" s="244" t="e">
        <f t="shared" si="7"/>
        <v>#DIV/0!</v>
      </c>
      <c r="K43" s="295" t="s">
        <v>308</v>
      </c>
      <c r="L43" s="293">
        <v>4339115.9160255715</v>
      </c>
      <c r="M43" s="293">
        <v>241606.45057441579</v>
      </c>
      <c r="N43" s="293">
        <v>116156.84131524134</v>
      </c>
      <c r="O43" s="293">
        <v>46935.480383024355</v>
      </c>
      <c r="P43" s="271">
        <f t="shared" si="3"/>
        <v>4743814.6882982533</v>
      </c>
      <c r="Q43" s="293">
        <v>237</v>
      </c>
      <c r="R43" s="294" t="s">
        <v>18</v>
      </c>
      <c r="S43" s="274">
        <f t="shared" si="8"/>
        <v>20016.095731216257</v>
      </c>
      <c r="T43" s="77">
        <f t="shared" si="9"/>
        <v>-23.224668509430767</v>
      </c>
      <c r="U43" s="77">
        <f t="shared" si="5"/>
        <v>0</v>
      </c>
      <c r="V43" s="78" t="e">
        <f t="shared" si="6"/>
        <v>#DIV/0!</v>
      </c>
    </row>
    <row r="44" spans="1:22" x14ac:dyDescent="0.5">
      <c r="A44" s="246">
        <v>38</v>
      </c>
      <c r="B44" s="252" t="s">
        <v>309</v>
      </c>
      <c r="C44" s="293">
        <v>6321803.4334374191</v>
      </c>
      <c r="D44" s="293">
        <v>220112.24480446349</v>
      </c>
      <c r="E44" s="293">
        <v>122881.34756346377</v>
      </c>
      <c r="F44" s="293">
        <v>44179.825550442249</v>
      </c>
      <c r="G44" s="271">
        <f t="shared" si="1"/>
        <v>6708976.8513557892</v>
      </c>
      <c r="H44" s="293">
        <v>463</v>
      </c>
      <c r="I44" s="294" t="s">
        <v>430</v>
      </c>
      <c r="J44" s="244">
        <f t="shared" si="7"/>
        <v>14490.230780466067</v>
      </c>
      <c r="K44" s="295" t="s">
        <v>309</v>
      </c>
      <c r="L44" s="293">
        <v>4486006.9871211676</v>
      </c>
      <c r="M44" s="293">
        <v>253735.49695052367</v>
      </c>
      <c r="N44" s="293">
        <v>120089.0715589324</v>
      </c>
      <c r="O44" s="293">
        <v>48524.376167159971</v>
      </c>
      <c r="P44" s="271">
        <f t="shared" si="3"/>
        <v>4908355.9317977838</v>
      </c>
      <c r="Q44" s="293">
        <v>4</v>
      </c>
      <c r="R44" s="294" t="s">
        <v>430</v>
      </c>
      <c r="S44" s="274">
        <f t="shared" si="8"/>
        <v>1227088.982949446</v>
      </c>
      <c r="T44" s="77">
        <f t="shared" si="9"/>
        <v>-26.838979466654823</v>
      </c>
      <c r="U44" s="77">
        <f t="shared" si="5"/>
        <v>-99.136069114470843</v>
      </c>
      <c r="V44" s="78">
        <f t="shared" si="6"/>
        <v>8368.3881267347042</v>
      </c>
    </row>
    <row r="45" spans="1:22" x14ac:dyDescent="0.5">
      <c r="A45" s="246">
        <v>39</v>
      </c>
      <c r="B45" s="252" t="s">
        <v>310</v>
      </c>
      <c r="C45" s="293">
        <v>5141394.6418030448</v>
      </c>
      <c r="D45" s="293">
        <v>179012.82884677837</v>
      </c>
      <c r="E45" s="293">
        <v>99936.910185896922</v>
      </c>
      <c r="F45" s="293">
        <v>35930.556960915921</v>
      </c>
      <c r="G45" s="271">
        <f t="shared" si="1"/>
        <v>5456274.9377966365</v>
      </c>
      <c r="H45" s="293">
        <v>13</v>
      </c>
      <c r="I45" s="294" t="s">
        <v>18</v>
      </c>
      <c r="J45" s="244">
        <f t="shared" si="7"/>
        <v>419713.45675358741</v>
      </c>
      <c r="K45" s="295" t="s">
        <v>310</v>
      </c>
      <c r="L45" s="293">
        <v>4095221.3074140167</v>
      </c>
      <c r="M45" s="293">
        <v>228026.14715748193</v>
      </c>
      <c r="N45" s="293">
        <v>109627.8552502449</v>
      </c>
      <c r="O45" s="293">
        <v>44297.313798044481</v>
      </c>
      <c r="P45" s="271">
        <f t="shared" si="3"/>
        <v>4477172.6236197883</v>
      </c>
      <c r="Q45" s="293">
        <v>11</v>
      </c>
      <c r="R45" s="294" t="s">
        <v>18</v>
      </c>
      <c r="S45" s="274">
        <f t="shared" si="8"/>
        <v>407015.6930563444</v>
      </c>
      <c r="T45" s="77">
        <f t="shared" si="9"/>
        <v>-17.944519389857415</v>
      </c>
      <c r="U45" s="77">
        <f t="shared" si="5"/>
        <v>-15.384615384615385</v>
      </c>
      <c r="V45" s="78">
        <f t="shared" si="6"/>
        <v>-3.0253410971042149</v>
      </c>
    </row>
    <row r="46" spans="1:22" x14ac:dyDescent="0.5">
      <c r="A46" s="246">
        <v>40</v>
      </c>
      <c r="B46" s="252" t="s">
        <v>311</v>
      </c>
      <c r="C46" s="293">
        <v>5141394.6418030448</v>
      </c>
      <c r="D46" s="293">
        <v>179012.82884677837</v>
      </c>
      <c r="E46" s="293">
        <v>99936.910185896922</v>
      </c>
      <c r="F46" s="293">
        <v>35930.556960915921</v>
      </c>
      <c r="G46" s="271">
        <f t="shared" si="1"/>
        <v>5456274.9377966365</v>
      </c>
      <c r="H46" s="293">
        <v>0</v>
      </c>
      <c r="I46" s="294" t="s">
        <v>18</v>
      </c>
      <c r="J46" s="244" t="e">
        <f t="shared" si="7"/>
        <v>#DIV/0!</v>
      </c>
      <c r="K46" s="295" t="s">
        <v>311</v>
      </c>
      <c r="L46" s="293">
        <v>4095221.3074140167</v>
      </c>
      <c r="M46" s="293">
        <v>228026.14715748193</v>
      </c>
      <c r="N46" s="293">
        <v>109627.8552502449</v>
      </c>
      <c r="O46" s="293">
        <v>44297.313798044481</v>
      </c>
      <c r="P46" s="418">
        <f t="shared" si="3"/>
        <v>4477172.6236197883</v>
      </c>
      <c r="Q46" s="293">
        <v>1</v>
      </c>
      <c r="R46" s="294" t="s">
        <v>18</v>
      </c>
      <c r="S46" s="274">
        <f t="shared" si="8"/>
        <v>4477172.6236197883</v>
      </c>
      <c r="T46" s="77">
        <f t="shared" si="9"/>
        <v>-17.944519389857415</v>
      </c>
      <c r="U46" s="77">
        <f t="shared" si="5"/>
        <v>0</v>
      </c>
      <c r="V46" s="78" t="e">
        <f t="shared" si="6"/>
        <v>#DIV/0!</v>
      </c>
    </row>
    <row r="47" spans="1:22" x14ac:dyDescent="0.5">
      <c r="A47" s="246">
        <v>41</v>
      </c>
      <c r="B47" s="252" t="s">
        <v>312</v>
      </c>
      <c r="C47" s="293">
        <v>5141394.6418030448</v>
      </c>
      <c r="D47" s="293">
        <v>179012.82884677837</v>
      </c>
      <c r="E47" s="293">
        <v>99936.910185896922</v>
      </c>
      <c r="F47" s="293">
        <v>35930.556960915921</v>
      </c>
      <c r="G47" s="271">
        <f t="shared" si="1"/>
        <v>5456274.9377966365</v>
      </c>
      <c r="H47" s="293">
        <v>217</v>
      </c>
      <c r="I47" s="294" t="s">
        <v>431</v>
      </c>
      <c r="J47" s="244">
        <f t="shared" si="7"/>
        <v>25144.12413731169</v>
      </c>
      <c r="K47" s="295" t="s">
        <v>312</v>
      </c>
      <c r="L47" s="293">
        <v>4095221.3074140167</v>
      </c>
      <c r="M47" s="293">
        <v>228026.14715748193</v>
      </c>
      <c r="N47" s="293">
        <v>109627.8552502449</v>
      </c>
      <c r="O47" s="293">
        <v>44297.313798044481</v>
      </c>
      <c r="P47" s="271">
        <f t="shared" si="3"/>
        <v>4477172.6236197883</v>
      </c>
      <c r="Q47" s="293">
        <v>210</v>
      </c>
      <c r="R47" s="294" t="s">
        <v>431</v>
      </c>
      <c r="S47" s="274">
        <f t="shared" si="8"/>
        <v>21319.869636284708</v>
      </c>
      <c r="T47" s="77">
        <f t="shared" si="9"/>
        <v>-17.944519389857415</v>
      </c>
      <c r="U47" s="77">
        <f t="shared" si="5"/>
        <v>-3.225806451612903</v>
      </c>
      <c r="V47" s="78">
        <f t="shared" si="6"/>
        <v>-15.209336702852664</v>
      </c>
    </row>
    <row r="48" spans="1:22" x14ac:dyDescent="0.5">
      <c r="A48" s="246">
        <v>42</v>
      </c>
      <c r="B48" s="252" t="s">
        <v>313</v>
      </c>
      <c r="C48" s="293">
        <v>5709429.4234200865</v>
      </c>
      <c r="D48" s="293">
        <v>198790.63627549741</v>
      </c>
      <c r="E48" s="293">
        <v>110978.2024631651</v>
      </c>
      <c r="F48" s="293">
        <v>39900.259249615359</v>
      </c>
      <c r="G48" s="271">
        <f t="shared" si="1"/>
        <v>6059098.5214083642</v>
      </c>
      <c r="H48" s="293">
        <v>85</v>
      </c>
      <c r="I48" s="294" t="s">
        <v>19</v>
      </c>
      <c r="J48" s="244">
        <f t="shared" si="7"/>
        <v>71283.512016568988</v>
      </c>
      <c r="K48" s="295" t="s">
        <v>313</v>
      </c>
      <c r="L48" s="293">
        <v>4095221.3074140167</v>
      </c>
      <c r="M48" s="293">
        <v>228026.14715748193</v>
      </c>
      <c r="N48" s="293">
        <v>109627.8552502449</v>
      </c>
      <c r="O48" s="293">
        <v>44297.313798044481</v>
      </c>
      <c r="P48" s="271">
        <f t="shared" si="3"/>
        <v>4477172.6236197883</v>
      </c>
      <c r="Q48" s="293">
        <v>251</v>
      </c>
      <c r="R48" s="294" t="s">
        <v>19</v>
      </c>
      <c r="S48" s="274">
        <f t="shared" si="8"/>
        <v>17837.341129959317</v>
      </c>
      <c r="T48" s="77">
        <f t="shared" si="9"/>
        <v>-26.108271588574141</v>
      </c>
      <c r="U48" s="77">
        <f t="shared" si="5"/>
        <v>195.29411764705881</v>
      </c>
      <c r="V48" s="78">
        <f t="shared" si="6"/>
        <v>-74.976904721230284</v>
      </c>
    </row>
    <row r="49" spans="1:22" x14ac:dyDescent="0.5">
      <c r="A49" s="246">
        <v>43</v>
      </c>
      <c r="B49" s="252" t="s">
        <v>314</v>
      </c>
      <c r="C49" s="293">
        <v>23083006.129536785</v>
      </c>
      <c r="D49" s="293">
        <v>1093195.9223270675</v>
      </c>
      <c r="E49" s="293">
        <v>447912.44446174108</v>
      </c>
      <c r="F49" s="293">
        <v>178993.17751735795</v>
      </c>
      <c r="G49" s="271">
        <f t="shared" si="1"/>
        <v>24803107.673842952</v>
      </c>
      <c r="H49" s="293">
        <v>76</v>
      </c>
      <c r="I49" s="294" t="s">
        <v>431</v>
      </c>
      <c r="J49" s="244">
        <f t="shared" si="7"/>
        <v>326356.67991898622</v>
      </c>
      <c r="K49" s="295" t="s">
        <v>314</v>
      </c>
      <c r="L49" s="293">
        <v>15109818.248450415</v>
      </c>
      <c r="M49" s="293">
        <v>437782.19456715975</v>
      </c>
      <c r="N49" s="293">
        <v>336611.97980698355</v>
      </c>
      <c r="O49" s="293">
        <v>204710.79857994468</v>
      </c>
      <c r="P49" s="271">
        <f t="shared" si="3"/>
        <v>16088923.221404504</v>
      </c>
      <c r="Q49" s="293">
        <v>63</v>
      </c>
      <c r="R49" s="294" t="s">
        <v>431</v>
      </c>
      <c r="S49" s="274">
        <f t="shared" si="8"/>
        <v>255379.73367308738</v>
      </c>
      <c r="T49" s="77">
        <f t="shared" si="9"/>
        <v>-35.133437982968232</v>
      </c>
      <c r="U49" s="77">
        <f t="shared" si="5"/>
        <v>-17.105263157894736</v>
      </c>
      <c r="V49" s="78">
        <f t="shared" si="6"/>
        <v>-21.748274392152151</v>
      </c>
    </row>
    <row r="50" spans="1:22" x14ac:dyDescent="0.5">
      <c r="A50" s="246">
        <v>44</v>
      </c>
      <c r="B50" s="252" t="s">
        <v>315</v>
      </c>
      <c r="C50" s="293">
        <v>11125752.06501211</v>
      </c>
      <c r="D50" s="293">
        <v>526908.2684481903</v>
      </c>
      <c r="E50" s="293">
        <v>215888.81343917234</v>
      </c>
      <c r="F50" s="293">
        <v>86272.719558766912</v>
      </c>
      <c r="G50" s="271">
        <f t="shared" si="1"/>
        <v>11954821.866458239</v>
      </c>
      <c r="H50" s="293">
        <v>96</v>
      </c>
      <c r="I50" s="294" t="s">
        <v>432</v>
      </c>
      <c r="J50" s="244">
        <f t="shared" si="7"/>
        <v>124529.39444227332</v>
      </c>
      <c r="K50" s="295" t="s">
        <v>315</v>
      </c>
      <c r="L50" s="293">
        <v>8126152.6881053848</v>
      </c>
      <c r="M50" s="293">
        <v>308083.76654552738</v>
      </c>
      <c r="N50" s="293">
        <v>177043.54765619547</v>
      </c>
      <c r="O50" s="293">
        <v>107669.15082733592</v>
      </c>
      <c r="P50" s="271">
        <f t="shared" si="3"/>
        <v>8718949.1531344429</v>
      </c>
      <c r="Q50" s="293">
        <v>70</v>
      </c>
      <c r="R50" s="294" t="s">
        <v>432</v>
      </c>
      <c r="S50" s="274">
        <f t="shared" si="8"/>
        <v>124556.41647334918</v>
      </c>
      <c r="T50" s="77">
        <f t="shared" si="9"/>
        <v>-27.06751091292055</v>
      </c>
      <c r="U50" s="77">
        <f t="shared" si="5"/>
        <v>-27.083333333333332</v>
      </c>
      <c r="V50" s="78">
        <f t="shared" si="6"/>
        <v>2.1699319423243366E-2</v>
      </c>
    </row>
    <row r="51" spans="1:22" s="216" customFormat="1" x14ac:dyDescent="0.5">
      <c r="A51" s="414">
        <v>45</v>
      </c>
      <c r="B51" s="415" t="s">
        <v>316</v>
      </c>
      <c r="C51" s="416">
        <v>6370935.5927513028</v>
      </c>
      <c r="D51" s="416">
        <v>301723.3012164809</v>
      </c>
      <c r="E51" s="416">
        <v>123624.33726541717</v>
      </c>
      <c r="F51" s="416">
        <v>49402.317839607647</v>
      </c>
      <c r="G51" s="271">
        <f t="shared" si="1"/>
        <v>6845685.5490728086</v>
      </c>
      <c r="H51" s="416">
        <v>304</v>
      </c>
      <c r="I51" s="417" t="s">
        <v>439</v>
      </c>
      <c r="J51" s="244">
        <f t="shared" si="7"/>
        <v>22518.702464055292</v>
      </c>
      <c r="K51" s="397" t="s">
        <v>316</v>
      </c>
      <c r="L51" s="416">
        <v>6870213.2625582283</v>
      </c>
      <c r="M51" s="416">
        <v>200605.68679176932</v>
      </c>
      <c r="N51" s="416">
        <v>154246.28554909848</v>
      </c>
      <c r="O51" s="416">
        <v>93804.980770001217</v>
      </c>
      <c r="P51" s="418">
        <f t="shared" si="3"/>
        <v>7318870.2156690974</v>
      </c>
      <c r="Q51" s="416">
        <v>292</v>
      </c>
      <c r="R51" s="417" t="s">
        <v>439</v>
      </c>
      <c r="S51" s="274">
        <f t="shared" si="8"/>
        <v>25064.624026264031</v>
      </c>
      <c r="T51" s="419">
        <f t="shared" si="9"/>
        <v>6.9121589533188201</v>
      </c>
      <c r="U51" s="419">
        <f t="shared" si="5"/>
        <v>-3.9473684210526314</v>
      </c>
      <c r="V51" s="420">
        <f t="shared" si="6"/>
        <v>11.305809321263425</v>
      </c>
    </row>
    <row r="52" spans="1:22" x14ac:dyDescent="0.5">
      <c r="A52" s="246">
        <v>46</v>
      </c>
      <c r="B52" s="252" t="s">
        <v>317</v>
      </c>
      <c r="C52" s="293">
        <v>9787293.8969012089</v>
      </c>
      <c r="D52" s="293">
        <v>463519.77375330299</v>
      </c>
      <c r="E52" s="293">
        <v>189916.80327186538</v>
      </c>
      <c r="F52" s="293">
        <v>75893.877256347943</v>
      </c>
      <c r="G52" s="271">
        <f t="shared" si="1"/>
        <v>10516624.351182725</v>
      </c>
      <c r="H52" s="293">
        <v>1133</v>
      </c>
      <c r="I52" s="417" t="s">
        <v>439</v>
      </c>
      <c r="J52" s="244">
        <f t="shared" si="7"/>
        <v>9282.1044582371796</v>
      </c>
      <c r="K52" s="295" t="s">
        <v>317</v>
      </c>
      <c r="L52" s="293">
        <v>9185828.1036458127</v>
      </c>
      <c r="M52" s="293">
        <v>311083.23251151678</v>
      </c>
      <c r="N52" s="293">
        <v>199837.26220869905</v>
      </c>
      <c r="O52" s="293">
        <v>121531.16343699381</v>
      </c>
      <c r="P52" s="271">
        <f t="shared" si="3"/>
        <v>9818279.7618030217</v>
      </c>
      <c r="Q52" s="293">
        <v>2421</v>
      </c>
      <c r="R52" s="294" t="s">
        <v>439</v>
      </c>
      <c r="S52" s="274">
        <f t="shared" si="8"/>
        <v>4055.4645856270226</v>
      </c>
      <c r="T52" s="77">
        <f t="shared" si="9"/>
        <v>-6.6403873149768451</v>
      </c>
      <c r="U52" s="77">
        <f t="shared" si="5"/>
        <v>113.68049426301855</v>
      </c>
      <c r="V52" s="78">
        <f t="shared" si="6"/>
        <v>-56.308781011098205</v>
      </c>
    </row>
    <row r="53" spans="1:22" x14ac:dyDescent="0.5">
      <c r="A53" s="246">
        <v>47</v>
      </c>
      <c r="B53" s="252" t="s">
        <v>318</v>
      </c>
      <c r="C53" s="293">
        <v>150155275.1622923</v>
      </c>
      <c r="D53" s="293">
        <v>7111254.6434440864</v>
      </c>
      <c r="E53" s="293">
        <v>2913676.6662599924</v>
      </c>
      <c r="F53" s="293">
        <v>1164353.103381135</v>
      </c>
      <c r="G53" s="271">
        <f t="shared" si="1"/>
        <v>161344559.57537752</v>
      </c>
      <c r="H53" s="293">
        <v>127</v>
      </c>
      <c r="I53" s="417" t="s">
        <v>439</v>
      </c>
      <c r="J53" s="244">
        <f t="shared" si="7"/>
        <v>1270429.6029557285</v>
      </c>
      <c r="K53" s="295" t="s">
        <v>318</v>
      </c>
      <c r="L53" s="293">
        <v>97181005.696965083</v>
      </c>
      <c r="M53" s="293">
        <v>2717674.1418711152</v>
      </c>
      <c r="N53" s="293">
        <v>2073263.6193863959</v>
      </c>
      <c r="O53" s="293">
        <v>1260856.6440050697</v>
      </c>
      <c r="P53" s="271">
        <f t="shared" si="3"/>
        <v>103232800.10222766</v>
      </c>
      <c r="Q53" s="293">
        <v>109</v>
      </c>
      <c r="R53" s="294" t="s">
        <v>439</v>
      </c>
      <c r="S53" s="274">
        <f t="shared" si="8"/>
        <v>947089.9091947492</v>
      </c>
      <c r="T53" s="77">
        <f t="shared" si="9"/>
        <v>-36.01717939922294</v>
      </c>
      <c r="U53" s="77">
        <f t="shared" si="5"/>
        <v>-14.173228346456693</v>
      </c>
      <c r="V53" s="78">
        <f t="shared" si="6"/>
        <v>-25.451209024782695</v>
      </c>
    </row>
    <row r="54" spans="1:22" x14ac:dyDescent="0.5">
      <c r="A54" s="246">
        <v>48</v>
      </c>
      <c r="B54" s="252" t="s">
        <v>319</v>
      </c>
      <c r="C54" s="293">
        <v>10079149.989672273</v>
      </c>
      <c r="D54" s="293">
        <v>9157.9940064642124</v>
      </c>
      <c r="E54" s="293">
        <v>454674.95390248729</v>
      </c>
      <c r="F54" s="293">
        <v>36866.8386735186</v>
      </c>
      <c r="G54" s="271">
        <f t="shared" si="1"/>
        <v>10579849.776254743</v>
      </c>
      <c r="H54" s="293">
        <v>1567</v>
      </c>
      <c r="I54" s="294" t="s">
        <v>434</v>
      </c>
      <c r="J54" s="244">
        <f t="shared" si="7"/>
        <v>6751.6590786565048</v>
      </c>
      <c r="K54" s="295" t="s">
        <v>319</v>
      </c>
      <c r="L54" s="293">
        <v>4332776.6684689885</v>
      </c>
      <c r="M54" s="293">
        <v>1341.1007836824363</v>
      </c>
      <c r="N54" s="293">
        <v>359921.63724755967</v>
      </c>
      <c r="O54" s="293">
        <v>41992.38220483085</v>
      </c>
      <c r="P54" s="271">
        <f t="shared" si="3"/>
        <v>4736031.7887050612</v>
      </c>
      <c r="Q54" s="293">
        <v>1926</v>
      </c>
      <c r="R54" s="294" t="s">
        <v>434</v>
      </c>
      <c r="S54" s="274">
        <f t="shared" si="8"/>
        <v>2458.9988518717869</v>
      </c>
      <c r="T54" s="77">
        <f t="shared" si="9"/>
        <v>-55.235358829625916</v>
      </c>
      <c r="U54" s="77">
        <f t="shared" si="5"/>
        <v>22.910019144862794</v>
      </c>
      <c r="V54" s="78">
        <f t="shared" si="6"/>
        <v>-63.579339193158766</v>
      </c>
    </row>
    <row r="55" spans="1:22" x14ac:dyDescent="0.5">
      <c r="A55" s="246">
        <v>49</v>
      </c>
      <c r="B55" s="252" t="s">
        <v>320</v>
      </c>
      <c r="C55" s="293">
        <v>154371317.76829168</v>
      </c>
      <c r="D55" s="293">
        <v>140262.97895562573</v>
      </c>
      <c r="E55" s="293">
        <v>6963759.0334585784</v>
      </c>
      <c r="F55" s="293">
        <v>564649.05014942994</v>
      </c>
      <c r="G55" s="271">
        <f t="shared" si="1"/>
        <v>162039988.83085534</v>
      </c>
      <c r="H55" s="293">
        <v>1126499</v>
      </c>
      <c r="I55" s="294" t="s">
        <v>434</v>
      </c>
      <c r="J55" s="244">
        <f t="shared" si="7"/>
        <v>143.84388164645981</v>
      </c>
      <c r="K55" s="295" t="s">
        <v>320</v>
      </c>
      <c r="L55" s="293">
        <v>64755535.29981295</v>
      </c>
      <c r="M55" s="293">
        <v>20043.42844863073</v>
      </c>
      <c r="N55" s="293">
        <v>5379210.6238853186</v>
      </c>
      <c r="O55" s="293">
        <v>627597.3575967903</v>
      </c>
      <c r="P55" s="271">
        <f t="shared" si="3"/>
        <v>70782386.709743679</v>
      </c>
      <c r="Q55" s="293">
        <v>1283075</v>
      </c>
      <c r="R55" s="294" t="s">
        <v>434</v>
      </c>
      <c r="S55" s="274">
        <f t="shared" si="8"/>
        <v>55.166211413786158</v>
      </c>
      <c r="T55" s="77">
        <f t="shared" si="9"/>
        <v>-56.317951377033523</v>
      </c>
      <c r="U55" s="77">
        <f t="shared" si="5"/>
        <v>13.89934655956197</v>
      </c>
      <c r="V55" s="78">
        <f t="shared" si="6"/>
        <v>-61.648552039652301</v>
      </c>
    </row>
    <row r="56" spans="1:22" x14ac:dyDescent="0.5">
      <c r="A56" s="246">
        <v>50</v>
      </c>
      <c r="B56" s="252" t="s">
        <v>321</v>
      </c>
      <c r="C56" s="293">
        <v>49626004.56417454</v>
      </c>
      <c r="D56" s="293">
        <v>700907.54185051622</v>
      </c>
      <c r="E56" s="293">
        <v>1688029.5860359943</v>
      </c>
      <c r="F56" s="293">
        <v>11995359.603067078</v>
      </c>
      <c r="G56" s="271">
        <f t="shared" si="1"/>
        <v>64010301.295128129</v>
      </c>
      <c r="H56" s="293">
        <v>731.91700000000003</v>
      </c>
      <c r="I56" s="294" t="s">
        <v>435</v>
      </c>
      <c r="J56" s="244">
        <f t="shared" si="7"/>
        <v>87455.683219720435</v>
      </c>
      <c r="K56" s="295" t="s">
        <v>321</v>
      </c>
      <c r="L56" s="293">
        <v>26556919.209187444</v>
      </c>
      <c r="M56" s="293">
        <v>677493.75071573956</v>
      </c>
      <c r="N56" s="293">
        <v>910140.81557303132</v>
      </c>
      <c r="O56" s="293">
        <v>11665163.610244051</v>
      </c>
      <c r="P56" s="271">
        <f t="shared" si="3"/>
        <v>39809717.385720268</v>
      </c>
      <c r="Q56" s="293">
        <v>768.01800000000003</v>
      </c>
      <c r="R56" s="294" t="s">
        <v>435</v>
      </c>
      <c r="S56" s="274">
        <f t="shared" si="8"/>
        <v>51834.354644969608</v>
      </c>
      <c r="T56" s="77">
        <f t="shared" si="9"/>
        <v>-37.807326976681146</v>
      </c>
      <c r="U56" s="77">
        <f t="shared" si="5"/>
        <v>4.9323898748082087</v>
      </c>
      <c r="V56" s="78">
        <f t="shared" si="6"/>
        <v>-40.730718991991765</v>
      </c>
    </row>
    <row r="57" spans="1:22" x14ac:dyDescent="0.5">
      <c r="A57" s="246">
        <v>51</v>
      </c>
      <c r="B57" s="252" t="s">
        <v>322</v>
      </c>
      <c r="C57" s="293">
        <v>32354539.814675022</v>
      </c>
      <c r="D57" s="293">
        <v>456968.90508045553</v>
      </c>
      <c r="E57" s="293">
        <v>1100540.3503545062</v>
      </c>
      <c r="F57" s="293">
        <v>7820584.0521957753</v>
      </c>
      <c r="G57" s="271">
        <f t="shared" si="1"/>
        <v>41732633.122305758</v>
      </c>
      <c r="H57" s="293">
        <v>1867.7819999999999</v>
      </c>
      <c r="I57" s="294" t="s">
        <v>435</v>
      </c>
      <c r="J57" s="244">
        <f t="shared" si="7"/>
        <v>22343.417552104987</v>
      </c>
      <c r="K57" s="295" t="s">
        <v>322</v>
      </c>
      <c r="L57" s="293">
        <v>18593629.844673119</v>
      </c>
      <c r="M57" s="293">
        <v>473559.35197311826</v>
      </c>
      <c r="N57" s="293">
        <v>636176.6353884642</v>
      </c>
      <c r="O57" s="293">
        <v>8153798.1923694182</v>
      </c>
      <c r="P57" s="271">
        <f t="shared" si="3"/>
        <v>27857164.024404116</v>
      </c>
      <c r="Q57" s="293">
        <v>1960.432</v>
      </c>
      <c r="R57" s="294" t="s">
        <v>435</v>
      </c>
      <c r="S57" s="274">
        <f t="shared" si="8"/>
        <v>14209.70685257337</v>
      </c>
      <c r="T57" s="77">
        <f t="shared" si="9"/>
        <v>-33.248486998739878</v>
      </c>
      <c r="U57" s="77">
        <f t="shared" si="5"/>
        <v>4.9604290008148757</v>
      </c>
      <c r="V57" s="78">
        <f t="shared" si="6"/>
        <v>-36.403162947493392</v>
      </c>
    </row>
    <row r="58" spans="1:22" x14ac:dyDescent="0.5">
      <c r="A58" s="246">
        <v>52</v>
      </c>
      <c r="B58" s="252" t="s">
        <v>323</v>
      </c>
      <c r="C58" s="293">
        <v>33604426.226211093</v>
      </c>
      <c r="D58" s="293">
        <v>474622.0452031754</v>
      </c>
      <c r="E58" s="293">
        <v>1143055.2628562546</v>
      </c>
      <c r="F58" s="293">
        <v>8122700.5957505573</v>
      </c>
      <c r="G58" s="271">
        <f t="shared" si="1"/>
        <v>43344804.130021073</v>
      </c>
      <c r="H58" s="293">
        <v>309.61099999999999</v>
      </c>
      <c r="I58" s="294" t="s">
        <v>435</v>
      </c>
      <c r="J58" s="244">
        <f t="shared" si="7"/>
        <v>139997.62324342827</v>
      </c>
      <c r="K58" s="295" t="s">
        <v>323</v>
      </c>
      <c r="L58" s="293">
        <v>18184604.376880955</v>
      </c>
      <c r="M58" s="293">
        <v>464118.4648362858</v>
      </c>
      <c r="N58" s="293">
        <v>623493.80737806251</v>
      </c>
      <c r="O58" s="293">
        <v>7991243.9356539082</v>
      </c>
      <c r="P58" s="271">
        <f t="shared" si="3"/>
        <v>27263460.584749207</v>
      </c>
      <c r="Q58" s="293">
        <v>344.49</v>
      </c>
      <c r="R58" s="294" t="s">
        <v>435</v>
      </c>
      <c r="S58" s="274">
        <f t="shared" si="8"/>
        <v>79141.515239191867</v>
      </c>
      <c r="T58" s="77">
        <f t="shared" si="9"/>
        <v>-37.100971772839905</v>
      </c>
      <c r="U58" s="77">
        <f t="shared" si="5"/>
        <v>11.265426615979413</v>
      </c>
      <c r="V58" s="78">
        <f t="shared" si="6"/>
        <v>-43.469386546955604</v>
      </c>
    </row>
    <row r="59" spans="1:22" x14ac:dyDescent="0.5">
      <c r="A59" s="246">
        <v>53</v>
      </c>
      <c r="B59" s="252" t="s">
        <v>324</v>
      </c>
      <c r="C59" s="293">
        <v>19799266.554672752</v>
      </c>
      <c r="D59" s="293">
        <v>279640.79262784496</v>
      </c>
      <c r="E59" s="293">
        <v>673472.46709899383</v>
      </c>
      <c r="F59" s="293">
        <v>4785783.6689865524</v>
      </c>
      <c r="G59" s="271">
        <f t="shared" si="1"/>
        <v>25538163.48338614</v>
      </c>
      <c r="H59" s="293">
        <v>642.46799999999996</v>
      </c>
      <c r="I59" s="294" t="s">
        <v>435</v>
      </c>
      <c r="J59" s="244">
        <f t="shared" si="7"/>
        <v>39750.094142254777</v>
      </c>
      <c r="K59" s="295" t="s">
        <v>324</v>
      </c>
      <c r="L59" s="293">
        <v>11385289.171552449</v>
      </c>
      <c r="M59" s="293">
        <v>290582.23222805408</v>
      </c>
      <c r="N59" s="293">
        <v>390366.33113098465</v>
      </c>
      <c r="O59" s="293">
        <v>5003277.5617326936</v>
      </c>
      <c r="P59" s="271">
        <f t="shared" si="3"/>
        <v>17069515.296644181</v>
      </c>
      <c r="Q59" s="293">
        <v>353.69600000000003</v>
      </c>
      <c r="R59" s="294" t="s">
        <v>435</v>
      </c>
      <c r="S59" s="274">
        <f t="shared" si="8"/>
        <v>48260.413735649199</v>
      </c>
      <c r="T59" s="77">
        <f t="shared" si="9"/>
        <v>-33.160756419510122</v>
      </c>
      <c r="U59" s="77">
        <f t="shared" si="5"/>
        <v>-44.947296985997738</v>
      </c>
      <c r="V59" s="78">
        <f t="shared" si="6"/>
        <v>21.409558334474134</v>
      </c>
    </row>
    <row r="60" spans="1:22" x14ac:dyDescent="0.5">
      <c r="A60" s="246">
        <v>54</v>
      </c>
      <c r="B60" s="252" t="s">
        <v>325</v>
      </c>
      <c r="C60" s="293">
        <v>3723130.5334950066</v>
      </c>
      <c r="D60" s="293">
        <v>140262.97895562573</v>
      </c>
      <c r="E60" s="293">
        <v>178502.16815622165</v>
      </c>
      <c r="F60" s="293">
        <v>598330.5054919247</v>
      </c>
      <c r="G60" s="271">
        <f t="shared" si="1"/>
        <v>4640226.1860987786</v>
      </c>
      <c r="H60" s="293">
        <v>4635</v>
      </c>
      <c r="I60" s="294" t="s">
        <v>434</v>
      </c>
      <c r="J60" s="244">
        <f t="shared" si="7"/>
        <v>1001.1275482413762</v>
      </c>
      <c r="K60" s="295" t="s">
        <v>325</v>
      </c>
      <c r="L60" s="293">
        <v>2465975.6725395196</v>
      </c>
      <c r="M60" s="293">
        <v>71311.284051078313</v>
      </c>
      <c r="N60" s="293">
        <v>126316.59453164761</v>
      </c>
      <c r="O60" s="293">
        <v>1242827.2274268968</v>
      </c>
      <c r="P60" s="271">
        <f t="shared" si="3"/>
        <v>3906430.7785491422</v>
      </c>
      <c r="Q60" s="293">
        <v>6000</v>
      </c>
      <c r="R60" s="294" t="s">
        <v>434</v>
      </c>
      <c r="S60" s="274">
        <f t="shared" si="8"/>
        <v>651.07179642485698</v>
      </c>
      <c r="T60" s="77">
        <f t="shared" si="9"/>
        <v>-15.813785322533322</v>
      </c>
      <c r="U60" s="77">
        <f t="shared" si="5"/>
        <v>29.449838187702266</v>
      </c>
      <c r="V60" s="78">
        <f t="shared" si="6"/>
        <v>-34.966149161656993</v>
      </c>
    </row>
    <row r="61" spans="1:22" x14ac:dyDescent="0.5">
      <c r="A61" s="246">
        <v>55</v>
      </c>
      <c r="B61" s="252" t="s">
        <v>326</v>
      </c>
      <c r="C61" s="293">
        <v>3723130.7836446534</v>
      </c>
      <c r="D61" s="293">
        <v>140262.97895562573</v>
      </c>
      <c r="E61" s="293">
        <v>178502.18014942307</v>
      </c>
      <c r="F61" s="293">
        <v>598330.54569254711</v>
      </c>
      <c r="G61" s="271">
        <f t="shared" si="1"/>
        <v>4640226.4884422487</v>
      </c>
      <c r="H61" s="293">
        <v>3290</v>
      </c>
      <c r="I61" s="294" t="s">
        <v>434</v>
      </c>
      <c r="J61" s="244">
        <f t="shared" si="7"/>
        <v>1410.4031879763675</v>
      </c>
      <c r="K61" s="295" t="s">
        <v>326</v>
      </c>
      <c r="L61" s="293">
        <v>3698963.5086821094</v>
      </c>
      <c r="M61" s="293">
        <v>106966.92607293995</v>
      </c>
      <c r="N61" s="293">
        <v>189474.89179095728</v>
      </c>
      <c r="O61" s="293">
        <v>1864240.8410762525</v>
      </c>
      <c r="P61" s="271">
        <f t="shared" si="3"/>
        <v>5859646.1676222589</v>
      </c>
      <c r="Q61" s="293">
        <v>4190</v>
      </c>
      <c r="R61" s="294" t="s">
        <v>434</v>
      </c>
      <c r="S61" s="274">
        <f t="shared" si="8"/>
        <v>1398.4835722248829</v>
      </c>
      <c r="T61" s="77">
        <f t="shared" si="9"/>
        <v>26.279313783870421</v>
      </c>
      <c r="U61" s="77">
        <f t="shared" si="5"/>
        <v>27.355623100303951</v>
      </c>
      <c r="V61" s="78">
        <f t="shared" si="6"/>
        <v>-0.84512115777238961</v>
      </c>
    </row>
    <row r="62" spans="1:22" x14ac:dyDescent="0.5">
      <c r="A62" s="246">
        <v>56</v>
      </c>
      <c r="B62" s="252" t="s">
        <v>327</v>
      </c>
      <c r="C62" s="293">
        <v>3723131.1171775158</v>
      </c>
      <c r="D62" s="293">
        <v>140262.97895562573</v>
      </c>
      <c r="E62" s="293">
        <v>178502.19614035825</v>
      </c>
      <c r="F62" s="293">
        <v>598330.5992933769</v>
      </c>
      <c r="G62" s="271">
        <f t="shared" si="1"/>
        <v>4640226.8915668763</v>
      </c>
      <c r="H62" s="293">
        <v>1450</v>
      </c>
      <c r="I62" s="294" t="s">
        <v>434</v>
      </c>
      <c r="J62" s="244">
        <f t="shared" si="7"/>
        <v>3200.1564769426732</v>
      </c>
      <c r="K62" s="295" t="s">
        <v>327</v>
      </c>
      <c r="L62" s="293">
        <v>6370437.1540180352</v>
      </c>
      <c r="M62" s="293">
        <v>184220.81713072647</v>
      </c>
      <c r="N62" s="293">
        <v>326317.86920458497</v>
      </c>
      <c r="O62" s="293">
        <v>3210637.0041647851</v>
      </c>
      <c r="P62" s="271">
        <f t="shared" si="3"/>
        <v>10091612.844518133</v>
      </c>
      <c r="Q62" s="293">
        <v>2500</v>
      </c>
      <c r="R62" s="294" t="s">
        <v>434</v>
      </c>
      <c r="S62" s="274">
        <f t="shared" si="8"/>
        <v>4036.6451378072529</v>
      </c>
      <c r="T62" s="77">
        <f t="shared" si="9"/>
        <v>117.48102151768862</v>
      </c>
      <c r="U62" s="77">
        <f t="shared" si="5"/>
        <v>72.41379310344827</v>
      </c>
      <c r="V62" s="78">
        <f t="shared" si="6"/>
        <v>26.138992480259411</v>
      </c>
    </row>
    <row r="63" spans="1:22" x14ac:dyDescent="0.5">
      <c r="A63" s="246">
        <v>57</v>
      </c>
      <c r="B63" s="252" t="s">
        <v>328</v>
      </c>
      <c r="C63" s="293">
        <v>0</v>
      </c>
      <c r="D63" s="293">
        <v>0</v>
      </c>
      <c r="E63" s="293">
        <v>0</v>
      </c>
      <c r="F63" s="293">
        <v>0</v>
      </c>
      <c r="G63" s="271">
        <f t="shared" si="1"/>
        <v>0</v>
      </c>
      <c r="H63" s="293">
        <v>0</v>
      </c>
      <c r="I63" s="294" t="s">
        <v>436</v>
      </c>
      <c r="J63" s="244" t="e">
        <f t="shared" si="7"/>
        <v>#DIV/0!</v>
      </c>
      <c r="K63" s="295" t="s">
        <v>328</v>
      </c>
      <c r="L63" s="293"/>
      <c r="M63" s="293"/>
      <c r="N63" s="293"/>
      <c r="O63" s="293"/>
      <c r="P63" s="271">
        <f t="shared" si="3"/>
        <v>0</v>
      </c>
      <c r="Q63" s="293">
        <v>0</v>
      </c>
      <c r="R63" s="294" t="s">
        <v>436</v>
      </c>
      <c r="S63" s="274" t="e">
        <f t="shared" si="8"/>
        <v>#DIV/0!</v>
      </c>
      <c r="T63" s="77">
        <f t="shared" si="9"/>
        <v>0</v>
      </c>
      <c r="U63" s="77">
        <f t="shared" si="5"/>
        <v>0</v>
      </c>
      <c r="V63" s="78" t="e">
        <f t="shared" si="6"/>
        <v>#DIV/0!</v>
      </c>
    </row>
    <row r="64" spans="1:22" x14ac:dyDescent="0.5">
      <c r="A64" s="246">
        <v>58</v>
      </c>
      <c r="B64" s="252" t="s">
        <v>329</v>
      </c>
      <c r="C64" s="293">
        <v>20871989.556265458</v>
      </c>
      <c r="D64" s="293">
        <v>20354789.061010703</v>
      </c>
      <c r="E64" s="293">
        <v>1000688.897692229</v>
      </c>
      <c r="F64" s="293">
        <v>3354260.0640701479</v>
      </c>
      <c r="G64" s="271">
        <f t="shared" si="1"/>
        <v>45581727.579038538</v>
      </c>
      <c r="H64" s="293">
        <v>45024</v>
      </c>
      <c r="I64" s="294" t="s">
        <v>17</v>
      </c>
      <c r="J64" s="244">
        <f t="shared" si="7"/>
        <v>1012.3873396197259</v>
      </c>
      <c r="K64" s="295" t="s">
        <v>329</v>
      </c>
      <c r="L64" s="293">
        <v>6575935.1263057617</v>
      </c>
      <c r="M64" s="293">
        <v>190163.42412272462</v>
      </c>
      <c r="N64" s="293">
        <v>336844.25206050847</v>
      </c>
      <c r="O64" s="293">
        <v>3314205.9395700521</v>
      </c>
      <c r="P64" s="271">
        <f t="shared" si="3"/>
        <v>10417148.742059046</v>
      </c>
      <c r="Q64" s="293">
        <v>80057</v>
      </c>
      <c r="R64" s="294" t="s">
        <v>17</v>
      </c>
      <c r="S64" s="274">
        <f t="shared" si="8"/>
        <v>130.12164760182179</v>
      </c>
      <c r="T64" s="77">
        <f t="shared" si="9"/>
        <v>-77.146217804062502</v>
      </c>
      <c r="U64" s="77">
        <f t="shared" si="5"/>
        <v>77.809612651030562</v>
      </c>
      <c r="V64" s="78">
        <f t="shared" si="6"/>
        <v>-87.147049107637173</v>
      </c>
    </row>
    <row r="65" spans="1:22" x14ac:dyDescent="0.5">
      <c r="A65" s="246">
        <v>59</v>
      </c>
      <c r="B65" s="252" t="s">
        <v>330</v>
      </c>
      <c r="C65" s="293">
        <v>20871989.556265458</v>
      </c>
      <c r="D65" s="293">
        <v>64183591.491010703</v>
      </c>
      <c r="E65" s="293">
        <v>1000688.897692229</v>
      </c>
      <c r="F65" s="293">
        <v>3354260.0640701479</v>
      </c>
      <c r="G65" s="271">
        <f t="shared" si="1"/>
        <v>89410530.009038553</v>
      </c>
      <c r="H65" s="293">
        <v>346</v>
      </c>
      <c r="I65" s="294" t="s">
        <v>19</v>
      </c>
      <c r="J65" s="244">
        <f t="shared" si="7"/>
        <v>258411.93644230795</v>
      </c>
      <c r="K65" s="295" t="s">
        <v>330</v>
      </c>
      <c r="L65" s="293">
        <v>6644434.4500625534</v>
      </c>
      <c r="M65" s="293">
        <v>192144.29311025073</v>
      </c>
      <c r="N65" s="293">
        <v>340353.04632844549</v>
      </c>
      <c r="O65" s="293">
        <v>3348728.9178675627</v>
      </c>
      <c r="P65" s="271">
        <f t="shared" si="3"/>
        <v>10525660.707368813</v>
      </c>
      <c r="Q65" s="293">
        <v>365</v>
      </c>
      <c r="R65" s="294" t="s">
        <v>19</v>
      </c>
      <c r="S65" s="274">
        <f t="shared" si="8"/>
        <v>28837.426595530997</v>
      </c>
      <c r="T65" s="77">
        <f t="shared" si="9"/>
        <v>-88.227716907276175</v>
      </c>
      <c r="U65" s="77">
        <f t="shared" si="5"/>
        <v>5.4913294797687859</v>
      </c>
      <c r="V65" s="78">
        <f t="shared" si="6"/>
        <v>-88.840520684705623</v>
      </c>
    </row>
    <row r="66" spans="1:22" x14ac:dyDescent="0.5">
      <c r="A66" s="246">
        <v>60</v>
      </c>
      <c r="B66" s="252" t="s">
        <v>331</v>
      </c>
      <c r="C66" s="293">
        <v>6762993.2332368121</v>
      </c>
      <c r="D66" s="293">
        <v>20796924.690307688</v>
      </c>
      <c r="E66" s="293">
        <v>324245.67027613346</v>
      </c>
      <c r="F66" s="293">
        <v>1086855.5704606147</v>
      </c>
      <c r="G66" s="271">
        <f t="shared" si="1"/>
        <v>28971019.164281249</v>
      </c>
      <c r="H66" s="293">
        <v>181762</v>
      </c>
      <c r="I66" s="294" t="s">
        <v>434</v>
      </c>
      <c r="J66" s="244">
        <f t="shared" si="7"/>
        <v>159.38985686931949</v>
      </c>
      <c r="K66" s="295" t="s">
        <v>331</v>
      </c>
      <c r="L66" s="293">
        <v>2340621.9086835305</v>
      </c>
      <c r="M66" s="293">
        <v>67686.293763967944</v>
      </c>
      <c r="N66" s="293">
        <v>119895.50095057981</v>
      </c>
      <c r="O66" s="293">
        <v>1179650.1764464118</v>
      </c>
      <c r="P66" s="271">
        <f t="shared" si="3"/>
        <v>3707853.8798444904</v>
      </c>
      <c r="Q66" s="293">
        <v>660999</v>
      </c>
      <c r="R66" s="294" t="s">
        <v>434</v>
      </c>
      <c r="S66" s="274">
        <f t="shared" si="8"/>
        <v>5.6094697266478324</v>
      </c>
      <c r="T66" s="77">
        <f t="shared" si="9"/>
        <v>-87.201506930705591</v>
      </c>
      <c r="U66" s="77">
        <f t="shared" si="5"/>
        <v>263.66182150284436</v>
      </c>
      <c r="V66" s="78">
        <f t="shared" si="6"/>
        <v>-96.480660791830104</v>
      </c>
    </row>
    <row r="67" spans="1:22" x14ac:dyDescent="0.5">
      <c r="A67" s="246">
        <v>61</v>
      </c>
      <c r="B67" s="252" t="s">
        <v>332</v>
      </c>
      <c r="C67" s="293">
        <v>6762993.2332368121</v>
      </c>
      <c r="D67" s="293">
        <v>737593.85913423181</v>
      </c>
      <c r="E67" s="293">
        <v>324245.67027613346</v>
      </c>
      <c r="F67" s="293">
        <v>1086855.5704606147</v>
      </c>
      <c r="G67" s="271">
        <f t="shared" si="1"/>
        <v>8911688.3331077918</v>
      </c>
      <c r="H67" s="293">
        <v>136480</v>
      </c>
      <c r="I67" s="294" t="s">
        <v>434</v>
      </c>
      <c r="J67" s="244">
        <f t="shared" si="7"/>
        <v>65.296661291821451</v>
      </c>
      <c r="K67" s="295" t="s">
        <v>332</v>
      </c>
      <c r="L67" s="293">
        <v>5216223.5406154133</v>
      </c>
      <c r="M67" s="293">
        <v>150843.17445665554</v>
      </c>
      <c r="N67" s="293">
        <v>267194.68537489924</v>
      </c>
      <c r="O67" s="293">
        <v>2628924.8157690703</v>
      </c>
      <c r="P67" s="271">
        <f t="shared" si="3"/>
        <v>8263186.2162160389</v>
      </c>
      <c r="Q67" s="293">
        <v>132659</v>
      </c>
      <c r="R67" s="294" t="s">
        <v>434</v>
      </c>
      <c r="S67" s="274">
        <f t="shared" si="8"/>
        <v>62.288922848928749</v>
      </c>
      <c r="T67" s="77">
        <f t="shared" si="9"/>
        <v>-7.2769838065645116</v>
      </c>
      <c r="U67" s="77">
        <f t="shared" si="5"/>
        <v>-2.7996776084407973</v>
      </c>
      <c r="V67" s="78">
        <f t="shared" si="6"/>
        <v>-4.6062668188356941</v>
      </c>
    </row>
    <row r="68" spans="1:22" x14ac:dyDescent="0.5">
      <c r="A68" s="246">
        <v>62</v>
      </c>
      <c r="B68" s="252" t="s">
        <v>333</v>
      </c>
      <c r="C68" s="293">
        <v>6762993.2332368121</v>
      </c>
      <c r="D68" s="293">
        <v>737593.85913423181</v>
      </c>
      <c r="E68" s="293">
        <v>324245.67027613346</v>
      </c>
      <c r="F68" s="293">
        <v>1086855.5704606147</v>
      </c>
      <c r="G68" s="271">
        <f t="shared" si="1"/>
        <v>8911688.3331077918</v>
      </c>
      <c r="H68" s="293">
        <v>672232</v>
      </c>
      <c r="I68" s="294" t="s">
        <v>434</v>
      </c>
      <c r="J68" s="244">
        <f t="shared" si="7"/>
        <v>13.256864197342274</v>
      </c>
      <c r="K68" s="295" t="s">
        <v>333</v>
      </c>
      <c r="L68" s="293">
        <v>2146083.8284156211</v>
      </c>
      <c r="M68" s="293">
        <v>62060.625816299245</v>
      </c>
      <c r="N68" s="293">
        <v>109930.5251887304</v>
      </c>
      <c r="O68" s="293">
        <v>1081604.917678985</v>
      </c>
      <c r="P68" s="271">
        <f t="shared" si="3"/>
        <v>3399679.8970996356</v>
      </c>
      <c r="Q68" s="293">
        <v>1198438</v>
      </c>
      <c r="R68" s="294" t="s">
        <v>434</v>
      </c>
      <c r="S68" s="274">
        <f t="shared" si="8"/>
        <v>2.8367590956725635</v>
      </c>
      <c r="T68" s="77">
        <f t="shared" si="9"/>
        <v>-61.851449803630445</v>
      </c>
      <c r="U68" s="77">
        <f t="shared" si="5"/>
        <v>78.277439931452236</v>
      </c>
      <c r="V68" s="78">
        <f t="shared" si="6"/>
        <v>-78.601582897399851</v>
      </c>
    </row>
    <row r="69" spans="1:22" x14ac:dyDescent="0.5">
      <c r="A69" s="246">
        <v>63</v>
      </c>
      <c r="B69" s="252" t="s">
        <v>334</v>
      </c>
      <c r="C69" s="293">
        <v>12620704.675953502</v>
      </c>
      <c r="D69" s="293">
        <v>1911850.4770252651</v>
      </c>
      <c r="E69" s="293">
        <v>418594.85310935654</v>
      </c>
      <c r="F69" s="293">
        <v>1387517.9402925319</v>
      </c>
      <c r="G69" s="271">
        <f t="shared" si="1"/>
        <v>16338667.946380654</v>
      </c>
      <c r="H69" s="293">
        <v>1189087</v>
      </c>
      <c r="I69" s="294" t="s">
        <v>427</v>
      </c>
      <c r="J69" s="244">
        <f t="shared" si="7"/>
        <v>13.740515156906648</v>
      </c>
      <c r="K69" s="295" t="s">
        <v>334</v>
      </c>
      <c r="L69" s="293">
        <v>5858349.9158043452</v>
      </c>
      <c r="M69" s="293">
        <v>406796.05299654126</v>
      </c>
      <c r="N69" s="293">
        <v>253729.17672777903</v>
      </c>
      <c r="O69" s="293">
        <v>2579815.3336196453</v>
      </c>
      <c r="P69" s="271">
        <f t="shared" si="3"/>
        <v>9098690.4791483115</v>
      </c>
      <c r="Q69" s="293">
        <v>759481</v>
      </c>
      <c r="R69" s="294" t="s">
        <v>427</v>
      </c>
      <c r="S69" s="274">
        <f t="shared" si="8"/>
        <v>11.980142332919865</v>
      </c>
      <c r="T69" s="77">
        <f t="shared" si="9"/>
        <v>-44.311919986330004</v>
      </c>
      <c r="U69" s="77">
        <f t="shared" si="5"/>
        <v>-36.129063727044361</v>
      </c>
      <c r="V69" s="78">
        <f t="shared" si="6"/>
        <v>-12.811548940375314</v>
      </c>
    </row>
    <row r="70" spans="1:22" x14ac:dyDescent="0.5">
      <c r="A70" s="246">
        <v>64</v>
      </c>
      <c r="B70" s="252" t="s">
        <v>335</v>
      </c>
      <c r="C70" s="293">
        <v>11598181.229700571</v>
      </c>
      <c r="D70" s="293">
        <v>1756953.2673462431</v>
      </c>
      <c r="E70" s="293">
        <v>384680.49865966878</v>
      </c>
      <c r="F70" s="293">
        <v>1275101.9015313284</v>
      </c>
      <c r="G70" s="271">
        <f t="shared" si="1"/>
        <v>15014916.897237811</v>
      </c>
      <c r="H70" s="293">
        <v>17398394</v>
      </c>
      <c r="I70" s="294" t="s">
        <v>427</v>
      </c>
      <c r="J70" s="244">
        <f t="shared" si="7"/>
        <v>0.86300591291574447</v>
      </c>
      <c r="K70" s="295" t="s">
        <v>335</v>
      </c>
      <c r="L70" s="293">
        <v>5176572.9704405172</v>
      </c>
      <c r="M70" s="293">
        <v>382392.2891180127</v>
      </c>
      <c r="N70" s="293">
        <v>238507.92059132675</v>
      </c>
      <c r="O70" s="293">
        <v>2425051.7763331234</v>
      </c>
      <c r="P70" s="271">
        <f t="shared" si="3"/>
        <v>8222524.9564829795</v>
      </c>
      <c r="Q70" s="293">
        <v>76</v>
      </c>
      <c r="R70" s="294" t="s">
        <v>427</v>
      </c>
      <c r="S70" s="274">
        <f t="shared" si="8"/>
        <v>108191.11784846026</v>
      </c>
      <c r="T70" s="77">
        <f t="shared" si="9"/>
        <v>-45.237625937206353</v>
      </c>
      <c r="U70" s="77">
        <f t="shared" si="5"/>
        <v>-99.999563178072648</v>
      </c>
      <c r="V70" s="78">
        <f t="shared" si="6"/>
        <v>12536444.214735059</v>
      </c>
    </row>
    <row r="71" spans="1:22" x14ac:dyDescent="0.5">
      <c r="A71" s="246">
        <v>65</v>
      </c>
      <c r="B71" s="252" t="s">
        <v>336</v>
      </c>
      <c r="C71" s="293">
        <v>0</v>
      </c>
      <c r="D71" s="293">
        <v>0</v>
      </c>
      <c r="E71" s="293">
        <v>0</v>
      </c>
      <c r="F71" s="293">
        <v>0</v>
      </c>
      <c r="G71" s="271">
        <f t="shared" ref="G71:G135" si="10">SUM(C71:F71)</f>
        <v>0</v>
      </c>
      <c r="H71" s="293">
        <v>0</v>
      </c>
      <c r="I71" s="294" t="s">
        <v>427</v>
      </c>
      <c r="J71" s="244" t="e">
        <f t="shared" si="7"/>
        <v>#DIV/0!</v>
      </c>
      <c r="K71" s="295" t="s">
        <v>336</v>
      </c>
      <c r="L71" s="293"/>
      <c r="M71" s="293"/>
      <c r="N71" s="293"/>
      <c r="O71" s="293"/>
      <c r="P71" s="271">
        <f t="shared" si="3"/>
        <v>0</v>
      </c>
      <c r="Q71" s="293">
        <v>0</v>
      </c>
      <c r="R71" s="294" t="s">
        <v>427</v>
      </c>
      <c r="S71" s="274" t="e">
        <f t="shared" si="8"/>
        <v>#DIV/0!</v>
      </c>
      <c r="T71" s="77">
        <f t="shared" si="9"/>
        <v>0</v>
      </c>
      <c r="U71" s="77">
        <f t="shared" si="5"/>
        <v>0</v>
      </c>
      <c r="V71" s="78" t="e">
        <f t="shared" si="6"/>
        <v>#DIV/0!</v>
      </c>
    </row>
    <row r="72" spans="1:22" x14ac:dyDescent="0.5">
      <c r="A72" s="246">
        <v>66</v>
      </c>
      <c r="B72" s="252" t="s">
        <v>337</v>
      </c>
      <c r="C72" s="293">
        <v>10366703.465266353</v>
      </c>
      <c r="D72" s="293">
        <v>1570402.562624861</v>
      </c>
      <c r="E72" s="293">
        <v>343835.69108779408</v>
      </c>
      <c r="F72" s="293">
        <v>1139713.4636353496</v>
      </c>
      <c r="G72" s="271">
        <f t="shared" si="10"/>
        <v>13420655.182614356</v>
      </c>
      <c r="H72" s="293">
        <v>148</v>
      </c>
      <c r="I72" s="294" t="s">
        <v>437</v>
      </c>
      <c r="J72" s="244">
        <f t="shared" si="7"/>
        <v>90680.102585232133</v>
      </c>
      <c r="K72" s="295" t="s">
        <v>337</v>
      </c>
      <c r="L72" s="293">
        <v>3702426.0315191466</v>
      </c>
      <c r="M72" s="293">
        <v>297072.86686123075</v>
      </c>
      <c r="N72" s="293">
        <v>185291.99922572027</v>
      </c>
      <c r="O72" s="293">
        <v>1883973.8770461141</v>
      </c>
      <c r="P72" s="271">
        <f t="shared" ref="P72:P136" si="11">SUM(L72:O72)</f>
        <v>6068764.7746522119</v>
      </c>
      <c r="Q72" s="293">
        <v>102</v>
      </c>
      <c r="R72" s="294" t="s">
        <v>437</v>
      </c>
      <c r="S72" s="274">
        <f t="shared" si="8"/>
        <v>59497.69386913933</v>
      </c>
      <c r="T72" s="77">
        <f t="shared" si="9"/>
        <v>-54.780413533655739</v>
      </c>
      <c r="U72" s="77">
        <f t="shared" ref="U72:U136" si="12">IF(H72=0,0,(Q72-H72)/H72)*100</f>
        <v>-31.081081081081081</v>
      </c>
      <c r="V72" s="78">
        <f t="shared" ref="V72:V136" si="13">IF(J72=0,0,(S72-J72)/J72)*100</f>
        <v>-34.387266695892635</v>
      </c>
    </row>
    <row r="73" spans="1:22" x14ac:dyDescent="0.5">
      <c r="A73" s="246">
        <v>67</v>
      </c>
      <c r="B73" s="252" t="s">
        <v>338</v>
      </c>
      <c r="C73" s="293">
        <v>10366703.465266353</v>
      </c>
      <c r="D73" s="293">
        <v>1570402.562624861</v>
      </c>
      <c r="E73" s="293">
        <v>343835.69108779408</v>
      </c>
      <c r="F73" s="293">
        <v>1139713.4636353496</v>
      </c>
      <c r="G73" s="271">
        <f t="shared" si="10"/>
        <v>13420655.182614356</v>
      </c>
      <c r="H73" s="293">
        <v>128</v>
      </c>
      <c r="I73" s="294" t="s">
        <v>437</v>
      </c>
      <c r="J73" s="244">
        <f t="shared" ref="J73:J136" si="14">G73/H73</f>
        <v>104848.86861417466</v>
      </c>
      <c r="K73" s="295" t="s">
        <v>338</v>
      </c>
      <c r="L73" s="293">
        <v>3702426.0315191466</v>
      </c>
      <c r="M73" s="293">
        <v>297072.86686123075</v>
      </c>
      <c r="N73" s="293">
        <v>185291.99922572027</v>
      </c>
      <c r="O73" s="293">
        <v>1883973.8770461141</v>
      </c>
      <c r="P73" s="271">
        <f t="shared" si="11"/>
        <v>6068764.7746522119</v>
      </c>
      <c r="Q73" s="293">
        <v>149</v>
      </c>
      <c r="R73" s="294" t="s">
        <v>437</v>
      </c>
      <c r="S73" s="274">
        <f t="shared" si="8"/>
        <v>40729.96493055176</v>
      </c>
      <c r="T73" s="77">
        <f t="shared" si="9"/>
        <v>-54.780413533655739</v>
      </c>
      <c r="U73" s="77">
        <f t="shared" si="12"/>
        <v>16.40625</v>
      </c>
      <c r="V73" s="78">
        <f t="shared" si="13"/>
        <v>-61.153643840992842</v>
      </c>
    </row>
    <row r="74" spans="1:22" x14ac:dyDescent="0.5">
      <c r="A74" s="246">
        <v>68</v>
      </c>
      <c r="B74" s="252" t="s">
        <v>339</v>
      </c>
      <c r="C74" s="293">
        <v>10366703.465266353</v>
      </c>
      <c r="D74" s="293">
        <v>1570402.562624861</v>
      </c>
      <c r="E74" s="293">
        <v>343835.69108779408</v>
      </c>
      <c r="F74" s="293">
        <v>1139713.4636353496</v>
      </c>
      <c r="G74" s="271">
        <f t="shared" si="10"/>
        <v>13420655.182614356</v>
      </c>
      <c r="H74" s="293">
        <v>4476</v>
      </c>
      <c r="I74" s="294" t="s">
        <v>437</v>
      </c>
      <c r="J74" s="244">
        <f t="shared" si="14"/>
        <v>2998.3590667145568</v>
      </c>
      <c r="K74" s="295" t="s">
        <v>339</v>
      </c>
      <c r="L74" s="293">
        <v>3702426.0315191466</v>
      </c>
      <c r="M74" s="293">
        <v>297072.86686123075</v>
      </c>
      <c r="N74" s="293">
        <v>185291.99922572027</v>
      </c>
      <c r="O74" s="293">
        <v>1883973.8770461141</v>
      </c>
      <c r="P74" s="271">
        <f t="shared" si="11"/>
        <v>6068764.7746522119</v>
      </c>
      <c r="Q74" s="293">
        <v>894</v>
      </c>
      <c r="R74" s="294" t="s">
        <v>437</v>
      </c>
      <c r="S74" s="274">
        <f t="shared" ref="S74:S136" si="15">P74/Q74</f>
        <v>6788.3274884252933</v>
      </c>
      <c r="T74" s="77">
        <f t="shared" si="9"/>
        <v>-54.780413533655739</v>
      </c>
      <c r="U74" s="77">
        <f t="shared" si="12"/>
        <v>-80.026809651474522</v>
      </c>
      <c r="V74" s="78">
        <f t="shared" si="13"/>
        <v>126.40141948921359</v>
      </c>
    </row>
    <row r="75" spans="1:22" x14ac:dyDescent="0.5">
      <c r="A75" s="246">
        <v>69</v>
      </c>
      <c r="B75" s="252" t="s">
        <v>340</v>
      </c>
      <c r="C75" s="293">
        <v>10366703.465266353</v>
      </c>
      <c r="D75" s="293">
        <v>1570402.562624861</v>
      </c>
      <c r="E75" s="293">
        <v>343835.69108779408</v>
      </c>
      <c r="F75" s="293">
        <v>1139713.4636353496</v>
      </c>
      <c r="G75" s="271">
        <f t="shared" si="10"/>
        <v>13420655.182614356</v>
      </c>
      <c r="H75" s="293">
        <v>0</v>
      </c>
      <c r="I75" s="294" t="s">
        <v>438</v>
      </c>
      <c r="J75" s="244" t="e">
        <f t="shared" si="14"/>
        <v>#DIV/0!</v>
      </c>
      <c r="K75" s="295" t="s">
        <v>340</v>
      </c>
      <c r="L75" s="293"/>
      <c r="M75" s="293"/>
      <c r="N75" s="293"/>
      <c r="O75" s="293"/>
      <c r="P75" s="271">
        <f t="shared" si="11"/>
        <v>0</v>
      </c>
      <c r="Q75" s="293">
        <v>0</v>
      </c>
      <c r="R75" s="294" t="s">
        <v>438</v>
      </c>
      <c r="S75" s="274" t="e">
        <f t="shared" si="15"/>
        <v>#DIV/0!</v>
      </c>
      <c r="T75" s="77">
        <f t="shared" si="9"/>
        <v>-100</v>
      </c>
      <c r="U75" s="77">
        <f t="shared" si="12"/>
        <v>0</v>
      </c>
      <c r="V75" s="78" t="e">
        <f t="shared" si="13"/>
        <v>#DIV/0!</v>
      </c>
    </row>
    <row r="76" spans="1:22" x14ac:dyDescent="0.5">
      <c r="A76" s="246">
        <v>70</v>
      </c>
      <c r="B76" s="252" t="s">
        <v>341</v>
      </c>
      <c r="C76" s="293">
        <v>10366703.465266353</v>
      </c>
      <c r="D76" s="293">
        <v>1570402.562624861</v>
      </c>
      <c r="E76" s="293">
        <v>343835.69108779408</v>
      </c>
      <c r="F76" s="293">
        <v>1139713.4636353496</v>
      </c>
      <c r="G76" s="271">
        <f t="shared" si="10"/>
        <v>13420655.182614356</v>
      </c>
      <c r="H76" s="293">
        <v>0</v>
      </c>
      <c r="I76" s="294" t="s">
        <v>18</v>
      </c>
      <c r="J76" s="244" t="e">
        <f t="shared" si="14"/>
        <v>#DIV/0!</v>
      </c>
      <c r="K76" s="295" t="s">
        <v>341</v>
      </c>
      <c r="L76" s="293">
        <v>3702426.0315191466</v>
      </c>
      <c r="M76" s="293">
        <v>297072.86686123075</v>
      </c>
      <c r="N76" s="293">
        <v>185291.99922572027</v>
      </c>
      <c r="O76" s="293">
        <v>1883973.8770461141</v>
      </c>
      <c r="P76" s="271">
        <f t="shared" si="11"/>
        <v>6068764.7746522119</v>
      </c>
      <c r="Q76" s="293">
        <v>163</v>
      </c>
      <c r="R76" s="294" t="s">
        <v>18</v>
      </c>
      <c r="S76" s="274">
        <f t="shared" si="15"/>
        <v>37231.685734062652</v>
      </c>
      <c r="T76" s="77">
        <f t="shared" si="9"/>
        <v>-54.780413533655739</v>
      </c>
      <c r="U76" s="77">
        <f t="shared" si="12"/>
        <v>0</v>
      </c>
      <c r="V76" s="78" t="e">
        <f t="shared" si="13"/>
        <v>#DIV/0!</v>
      </c>
    </row>
    <row r="77" spans="1:22" x14ac:dyDescent="0.5">
      <c r="A77" s="246">
        <v>71</v>
      </c>
      <c r="B77" s="252" t="s">
        <v>342</v>
      </c>
      <c r="C77" s="293">
        <v>10366703.465266353</v>
      </c>
      <c r="D77" s="293">
        <v>1570402.562624861</v>
      </c>
      <c r="E77" s="293">
        <v>343835.69108779408</v>
      </c>
      <c r="F77" s="293">
        <v>1139713.4636353496</v>
      </c>
      <c r="G77" s="271">
        <f t="shared" si="10"/>
        <v>13420655.182614356</v>
      </c>
      <c r="H77" s="293">
        <v>0</v>
      </c>
      <c r="I77" s="294" t="s">
        <v>18</v>
      </c>
      <c r="J77" s="244" t="e">
        <f t="shared" si="14"/>
        <v>#DIV/0!</v>
      </c>
      <c r="K77" s="295" t="s">
        <v>342</v>
      </c>
      <c r="L77" s="293">
        <v>3702426.0315191466</v>
      </c>
      <c r="M77" s="293">
        <v>297072.86686123075</v>
      </c>
      <c r="N77" s="293">
        <v>185291.99922572027</v>
      </c>
      <c r="O77" s="293">
        <v>1883973.8770461141</v>
      </c>
      <c r="P77" s="271">
        <f t="shared" si="11"/>
        <v>6068764.7746522119</v>
      </c>
      <c r="Q77" s="293">
        <v>148</v>
      </c>
      <c r="R77" s="294" t="s">
        <v>18</v>
      </c>
      <c r="S77" s="274">
        <f t="shared" si="15"/>
        <v>41005.167396298726</v>
      </c>
      <c r="T77" s="77">
        <f t="shared" si="9"/>
        <v>-54.780413533655739</v>
      </c>
      <c r="U77" s="77">
        <f t="shared" si="12"/>
        <v>0</v>
      </c>
      <c r="V77" s="78" t="e">
        <f t="shared" si="13"/>
        <v>#DIV/0!</v>
      </c>
    </row>
    <row r="78" spans="1:22" x14ac:dyDescent="0.5">
      <c r="A78" s="246">
        <v>72</v>
      </c>
      <c r="B78" s="252" t="s">
        <v>343</v>
      </c>
      <c r="C78" s="293">
        <v>12187325.461277204</v>
      </c>
      <c r="D78" s="293">
        <v>649495.44876824412</v>
      </c>
      <c r="E78" s="293">
        <v>560124.11860794981</v>
      </c>
      <c r="F78" s="293">
        <v>190021.45672906839</v>
      </c>
      <c r="G78" s="271">
        <f t="shared" si="10"/>
        <v>13586966.485382466</v>
      </c>
      <c r="H78" s="293">
        <v>8178221</v>
      </c>
      <c r="I78" s="294" t="s">
        <v>427</v>
      </c>
      <c r="J78" s="244">
        <f t="shared" si="14"/>
        <v>1.6613596631079626</v>
      </c>
      <c r="K78" s="295" t="s">
        <v>343</v>
      </c>
      <c r="L78" s="293">
        <v>2584924.1785273929</v>
      </c>
      <c r="M78" s="293">
        <v>370620.21571897669</v>
      </c>
      <c r="N78" s="293">
        <v>130033.45127203708</v>
      </c>
      <c r="O78" s="293">
        <v>432440.56486533134</v>
      </c>
      <c r="P78" s="271">
        <f t="shared" si="11"/>
        <v>3518018.4103837376</v>
      </c>
      <c r="Q78" s="293">
        <v>9997584</v>
      </c>
      <c r="R78" s="294" t="s">
        <v>427</v>
      </c>
      <c r="S78" s="274">
        <f t="shared" si="15"/>
        <v>0.35188685690300153</v>
      </c>
      <c r="T78" s="77">
        <f t="shared" ref="T78:T136" si="16">IF(G78=0,0,(P78-G78)/G78)*100</f>
        <v>-74.107403487242024</v>
      </c>
      <c r="U78" s="77">
        <f t="shared" si="12"/>
        <v>22.246439659676597</v>
      </c>
      <c r="V78" s="78">
        <f t="shared" si="13"/>
        <v>-78.81934509925955</v>
      </c>
    </row>
    <row r="79" spans="1:22" x14ac:dyDescent="0.5">
      <c r="A79" s="246">
        <v>73</v>
      </c>
      <c r="B79" s="252" t="s">
        <v>344</v>
      </c>
      <c r="C79" s="293">
        <v>50682934.000606343</v>
      </c>
      <c r="D79" s="293">
        <v>16599734.505895454</v>
      </c>
      <c r="E79" s="293">
        <v>6317440.1596044097</v>
      </c>
      <c r="F79" s="293">
        <v>8486993.0013823751</v>
      </c>
      <c r="G79" s="271">
        <f t="shared" si="10"/>
        <v>82087101.66748859</v>
      </c>
      <c r="H79" s="293">
        <v>12245</v>
      </c>
      <c r="I79" s="294" t="s">
        <v>17</v>
      </c>
      <c r="J79" s="244">
        <f t="shared" si="14"/>
        <v>6703.7241051440251</v>
      </c>
      <c r="K79" s="295" t="s">
        <v>344</v>
      </c>
      <c r="L79" s="293">
        <v>33936107.621592484</v>
      </c>
      <c r="M79" s="293">
        <v>44076651.99221696</v>
      </c>
      <c r="N79" s="293">
        <v>2895702.8416861226</v>
      </c>
      <c r="O79" s="293">
        <v>10696075.834478891</v>
      </c>
      <c r="P79" s="271">
        <f t="shared" si="11"/>
        <v>91604538.289974451</v>
      </c>
      <c r="Q79" s="293">
        <v>10053</v>
      </c>
      <c r="R79" s="294" t="s">
        <v>17</v>
      </c>
      <c r="S79" s="274">
        <f t="shared" si="15"/>
        <v>9112.1593842608618</v>
      </c>
      <c r="T79" s="77">
        <f t="shared" si="16"/>
        <v>11.594314367485259</v>
      </c>
      <c r="U79" s="77">
        <f t="shared" si="12"/>
        <v>-17.901184156798696</v>
      </c>
      <c r="V79" s="78">
        <f t="shared" si="13"/>
        <v>35.926825766423647</v>
      </c>
    </row>
    <row r="80" spans="1:22" x14ac:dyDescent="0.5">
      <c r="A80" s="246">
        <v>74</v>
      </c>
      <c r="B80" s="252" t="s">
        <v>286</v>
      </c>
      <c r="C80" s="293">
        <v>69768900.242509827</v>
      </c>
      <c r="D80" s="293">
        <v>343835.69108779408</v>
      </c>
      <c r="E80" s="293">
        <v>8483569.0101991985</v>
      </c>
      <c r="F80" s="293">
        <v>10645055.104061227</v>
      </c>
      <c r="G80" s="271">
        <f t="shared" si="10"/>
        <v>89241360.047858059</v>
      </c>
      <c r="H80" s="293">
        <v>164973</v>
      </c>
      <c r="I80" s="294" t="s">
        <v>17</v>
      </c>
      <c r="J80" s="244">
        <f t="shared" si="14"/>
        <v>540.94524587573756</v>
      </c>
      <c r="K80" s="295" t="s">
        <v>286</v>
      </c>
      <c r="L80" s="293">
        <v>36332147.791806109</v>
      </c>
      <c r="M80" s="293">
        <v>26755302.991311729</v>
      </c>
      <c r="N80" s="293">
        <v>3096745.0527837747</v>
      </c>
      <c r="O80" s="293">
        <v>9979963.9939274639</v>
      </c>
      <c r="P80" s="271">
        <f t="shared" si="11"/>
        <v>76164159.829829067</v>
      </c>
      <c r="Q80" s="293">
        <v>166912</v>
      </c>
      <c r="R80" s="294" t="s">
        <v>17</v>
      </c>
      <c r="S80" s="274">
        <f t="shared" si="15"/>
        <v>456.31326585164078</v>
      </c>
      <c r="T80" s="77">
        <f t="shared" si="16"/>
        <v>-14.653743747311779</v>
      </c>
      <c r="U80" s="77">
        <f t="shared" si="12"/>
        <v>1.1753438441441932</v>
      </c>
      <c r="V80" s="78">
        <f t="shared" si="13"/>
        <v>-15.645202665028668</v>
      </c>
    </row>
    <row r="81" spans="1:22" x14ac:dyDescent="0.5">
      <c r="A81" s="246">
        <v>75</v>
      </c>
      <c r="B81" s="252" t="s">
        <v>345</v>
      </c>
      <c r="C81" s="293">
        <v>50580169.960408524</v>
      </c>
      <c r="D81" s="293">
        <v>16368123.08535433</v>
      </c>
      <c r="E81" s="293">
        <v>6321435.8514105212</v>
      </c>
      <c r="F81" s="293">
        <v>8035445.502736357</v>
      </c>
      <c r="G81" s="271">
        <f t="shared" si="10"/>
        <v>81305174.399909735</v>
      </c>
      <c r="H81" s="293">
        <v>66979</v>
      </c>
      <c r="I81" s="294" t="s">
        <v>17</v>
      </c>
      <c r="J81" s="244">
        <f t="shared" si="14"/>
        <v>1213.8905388242545</v>
      </c>
      <c r="K81" s="295" t="s">
        <v>345</v>
      </c>
      <c r="L81" s="293">
        <v>16460155.477284523</v>
      </c>
      <c r="M81" s="293">
        <v>10734526.497463306</v>
      </c>
      <c r="N81" s="293">
        <v>1611463.3216510082</v>
      </c>
      <c r="O81" s="293">
        <v>5153841.5969984839</v>
      </c>
      <c r="P81" s="271">
        <f t="shared" si="11"/>
        <v>33959986.893397324</v>
      </c>
      <c r="Q81" s="293">
        <v>47845</v>
      </c>
      <c r="R81" s="294" t="s">
        <v>17</v>
      </c>
      <c r="S81" s="274">
        <f t="shared" si="15"/>
        <v>709.79176284663652</v>
      </c>
      <c r="T81" s="77">
        <f t="shared" si="16"/>
        <v>-58.231456799587136</v>
      </c>
      <c r="U81" s="77">
        <f t="shared" si="12"/>
        <v>-28.56716284208483</v>
      </c>
      <c r="V81" s="78">
        <f t="shared" si="13"/>
        <v>-41.527531507567076</v>
      </c>
    </row>
    <row r="82" spans="1:22" x14ac:dyDescent="0.5">
      <c r="A82" s="246">
        <v>76</v>
      </c>
      <c r="B82" s="252" t="s">
        <v>346</v>
      </c>
      <c r="C82" s="293">
        <v>37971772.02750203</v>
      </c>
      <c r="D82" s="293">
        <v>11749662.852596166</v>
      </c>
      <c r="E82" s="293">
        <v>4827492.1667577103</v>
      </c>
      <c r="F82" s="293">
        <v>6068346.386188983</v>
      </c>
      <c r="G82" s="271">
        <f t="shared" si="10"/>
        <v>60617273.433044888</v>
      </c>
      <c r="H82" s="293">
        <v>840</v>
      </c>
      <c r="I82" s="294" t="s">
        <v>18</v>
      </c>
      <c r="J82" s="244">
        <f t="shared" si="14"/>
        <v>72163.420753624872</v>
      </c>
      <c r="K82" s="295" t="s">
        <v>346</v>
      </c>
      <c r="L82" s="293">
        <v>12485961.778126413</v>
      </c>
      <c r="M82" s="293">
        <v>7510465.368771689</v>
      </c>
      <c r="N82" s="293">
        <v>1242105.0879031736</v>
      </c>
      <c r="O82" s="293">
        <v>4080491.9564419258</v>
      </c>
      <c r="P82" s="271">
        <f t="shared" si="11"/>
        <v>25319024.191243201</v>
      </c>
      <c r="Q82" s="293">
        <v>872</v>
      </c>
      <c r="R82" s="294" t="s">
        <v>18</v>
      </c>
      <c r="S82" s="274">
        <f t="shared" si="15"/>
        <v>29035.578200966975</v>
      </c>
      <c r="T82" s="77">
        <f t="shared" si="16"/>
        <v>-58.231337773366768</v>
      </c>
      <c r="U82" s="77">
        <f t="shared" si="12"/>
        <v>3.8095238095238098</v>
      </c>
      <c r="V82" s="78">
        <f t="shared" si="13"/>
        <v>-59.764132717463404</v>
      </c>
    </row>
    <row r="83" spans="1:22" x14ac:dyDescent="0.5">
      <c r="A83" s="246">
        <v>77</v>
      </c>
      <c r="B83" s="252" t="s">
        <v>347</v>
      </c>
      <c r="C83" s="293">
        <v>15718579.956479179</v>
      </c>
      <c r="D83" s="293">
        <v>11638870.783012923</v>
      </c>
      <c r="E83" s="293">
        <v>2085017.1178793977</v>
      </c>
      <c r="F83" s="293">
        <v>2706557.3639744166</v>
      </c>
      <c r="G83" s="271">
        <f t="shared" si="10"/>
        <v>32149025.221345916</v>
      </c>
      <c r="H83" s="293">
        <v>1363</v>
      </c>
      <c r="I83" s="294" t="s">
        <v>19</v>
      </c>
      <c r="J83" s="244">
        <f t="shared" si="14"/>
        <v>23586.959076556064</v>
      </c>
      <c r="K83" s="295" t="s">
        <v>347</v>
      </c>
      <c r="L83" s="293">
        <v>14149779.517931299</v>
      </c>
      <c r="M83" s="293">
        <v>18232191.950365826</v>
      </c>
      <c r="N83" s="293">
        <v>2072988.9779206442</v>
      </c>
      <c r="O83" s="293">
        <v>13503847.824831728</v>
      </c>
      <c r="P83" s="271">
        <f t="shared" si="11"/>
        <v>47958808.2710495</v>
      </c>
      <c r="Q83" s="293">
        <v>2491</v>
      </c>
      <c r="R83" s="294" t="s">
        <v>19</v>
      </c>
      <c r="S83" s="274">
        <f t="shared" si="15"/>
        <v>19252.833509052387</v>
      </c>
      <c r="T83" s="77">
        <f t="shared" si="16"/>
        <v>49.176554937057304</v>
      </c>
      <c r="U83" s="77">
        <f t="shared" si="12"/>
        <v>82.758620689655174</v>
      </c>
      <c r="V83" s="78">
        <f t="shared" si="13"/>
        <v>-18.375092581610158</v>
      </c>
    </row>
    <row r="84" spans="1:22" x14ac:dyDescent="0.5">
      <c r="A84" s="246">
        <v>78</v>
      </c>
      <c r="B84" s="252" t="s">
        <v>348</v>
      </c>
      <c r="C84" s="293">
        <v>8261338.3751570387</v>
      </c>
      <c r="D84" s="293">
        <v>2959989.3104974898</v>
      </c>
      <c r="E84" s="293">
        <v>1068188.0570512712</v>
      </c>
      <c r="F84" s="293">
        <v>1257478.6852425449</v>
      </c>
      <c r="G84" s="271">
        <f t="shared" si="10"/>
        <v>13546994.427948344</v>
      </c>
      <c r="H84" s="293">
        <v>928</v>
      </c>
      <c r="I84" s="294" t="s">
        <v>427</v>
      </c>
      <c r="J84" s="244">
        <f t="shared" si="14"/>
        <v>14598.054340461578</v>
      </c>
      <c r="K84" s="295" t="s">
        <v>348</v>
      </c>
      <c r="L84" s="293">
        <v>13293726.217400666</v>
      </c>
      <c r="M84" s="293">
        <v>8203479.0228587631</v>
      </c>
      <c r="N84" s="293">
        <v>1330718.2923276625</v>
      </c>
      <c r="O84" s="293">
        <v>4244210.1895262776</v>
      </c>
      <c r="P84" s="271">
        <f t="shared" si="11"/>
        <v>27072133.722113371</v>
      </c>
      <c r="Q84" s="293">
        <v>2868</v>
      </c>
      <c r="R84" s="294" t="s">
        <v>427</v>
      </c>
      <c r="S84" s="274">
        <f t="shared" si="15"/>
        <v>9439.3771694955958</v>
      </c>
      <c r="T84" s="77">
        <f t="shared" si="16"/>
        <v>99.838671714972961</v>
      </c>
      <c r="U84" s="77">
        <f t="shared" si="12"/>
        <v>209.05172413793105</v>
      </c>
      <c r="V84" s="78">
        <f t="shared" si="13"/>
        <v>-35.338114591528978</v>
      </c>
    </row>
    <row r="85" spans="1:22" x14ac:dyDescent="0.5">
      <c r="A85" s="246">
        <v>79</v>
      </c>
      <c r="B85" s="252" t="s">
        <v>349</v>
      </c>
      <c r="C85" s="293">
        <v>22080610.476692878</v>
      </c>
      <c r="D85" s="293">
        <v>6984274.3605504772</v>
      </c>
      <c r="E85" s="293">
        <v>2902298.6673952918</v>
      </c>
      <c r="F85" s="293">
        <v>3521500.545410763</v>
      </c>
      <c r="G85" s="271">
        <f t="shared" si="10"/>
        <v>35488684.050049409</v>
      </c>
      <c r="H85" s="293">
        <v>480</v>
      </c>
      <c r="I85" s="294" t="s">
        <v>427</v>
      </c>
      <c r="J85" s="244">
        <f t="shared" si="14"/>
        <v>73934.758437602941</v>
      </c>
      <c r="K85" s="295" t="s">
        <v>349</v>
      </c>
      <c r="L85" s="293">
        <v>6213986.0730251912</v>
      </c>
      <c r="M85" s="293">
        <v>4306800.0236964524</v>
      </c>
      <c r="N85" s="293">
        <v>603841.54739978933</v>
      </c>
      <c r="O85" s="293">
        <v>2042100.2569287755</v>
      </c>
      <c r="P85" s="271">
        <f t="shared" si="11"/>
        <v>13166727.901050208</v>
      </c>
      <c r="Q85" s="293">
        <v>566</v>
      </c>
      <c r="R85" s="294" t="s">
        <v>427</v>
      </c>
      <c r="S85" s="274">
        <f t="shared" si="15"/>
        <v>23262.770143198246</v>
      </c>
      <c r="T85" s="77">
        <f t="shared" si="16"/>
        <v>-62.898799283508858</v>
      </c>
      <c r="U85" s="77">
        <f t="shared" si="12"/>
        <v>17.916666666666668</v>
      </c>
      <c r="V85" s="78">
        <f t="shared" si="13"/>
        <v>-68.536084198028718</v>
      </c>
    </row>
    <row r="86" spans="1:22" x14ac:dyDescent="0.5">
      <c r="A86" s="246">
        <v>80</v>
      </c>
      <c r="B86" s="252" t="s">
        <v>350</v>
      </c>
      <c r="C86" s="293">
        <v>51583319.904630199</v>
      </c>
      <c r="D86" s="293">
        <v>36221.70261566405</v>
      </c>
      <c r="E86" s="293">
        <v>6743325.8171715969</v>
      </c>
      <c r="F86" s="293">
        <v>9066746.8303360417</v>
      </c>
      <c r="G86" s="271">
        <f t="shared" si="10"/>
        <v>67429614.2547535</v>
      </c>
      <c r="H86" s="293">
        <v>31729</v>
      </c>
      <c r="I86" s="294" t="s">
        <v>427</v>
      </c>
      <c r="J86" s="244">
        <f t="shared" si="14"/>
        <v>2125.1730043415646</v>
      </c>
      <c r="K86" s="295" t="s">
        <v>350</v>
      </c>
      <c r="L86" s="293">
        <v>63779087.904527016</v>
      </c>
      <c r="M86" s="293">
        <v>35166982.17309472</v>
      </c>
      <c r="N86" s="293">
        <v>5862362.2747536264</v>
      </c>
      <c r="O86" s="293">
        <v>18087516.456112351</v>
      </c>
      <c r="P86" s="271">
        <f t="shared" si="11"/>
        <v>122895948.80848771</v>
      </c>
      <c r="Q86" s="293">
        <v>24300</v>
      </c>
      <c r="R86" s="294" t="s">
        <v>427</v>
      </c>
      <c r="S86" s="274">
        <f t="shared" si="15"/>
        <v>5057.4464530241858</v>
      </c>
      <c r="T86" s="77">
        <f t="shared" si="16"/>
        <v>82.25812229056919</v>
      </c>
      <c r="U86" s="77">
        <f t="shared" si="12"/>
        <v>-23.413911563553846</v>
      </c>
      <c r="V86" s="78">
        <f t="shared" si="13"/>
        <v>137.97810543857901</v>
      </c>
    </row>
    <row r="87" spans="1:22" x14ac:dyDescent="0.5">
      <c r="A87" s="246">
        <v>81</v>
      </c>
      <c r="B87" s="252" t="s">
        <v>351</v>
      </c>
      <c r="C87" s="293">
        <v>70805205.383758679</v>
      </c>
      <c r="D87" s="293">
        <v>2959989.3104974898</v>
      </c>
      <c r="E87" s="293">
        <v>8968745.9587690253</v>
      </c>
      <c r="F87" s="293">
        <v>10911705.420315089</v>
      </c>
      <c r="G87" s="271">
        <f t="shared" si="10"/>
        <v>93645646.073340282</v>
      </c>
      <c r="H87" s="293">
        <v>29759</v>
      </c>
      <c r="I87" s="294" t="s">
        <v>427</v>
      </c>
      <c r="J87" s="244">
        <f t="shared" si="14"/>
        <v>3146.8008358258103</v>
      </c>
      <c r="K87" s="295" t="s">
        <v>351</v>
      </c>
      <c r="L87" s="293">
        <v>6293502.665660725</v>
      </c>
      <c r="M87" s="293">
        <v>7380097.9142131843</v>
      </c>
      <c r="N87" s="293">
        <v>618464.52376385196</v>
      </c>
      <c r="O87" s="293">
        <v>1989703.0497322264</v>
      </c>
      <c r="P87" s="271">
        <f t="shared" si="11"/>
        <v>16281768.153369987</v>
      </c>
      <c r="Q87" s="293">
        <v>26714</v>
      </c>
      <c r="R87" s="294" t="s">
        <v>427</v>
      </c>
      <c r="S87" s="274">
        <f t="shared" si="15"/>
        <v>609.48447081567667</v>
      </c>
      <c r="T87" s="77">
        <f t="shared" si="16"/>
        <v>-82.613427493875548</v>
      </c>
      <c r="U87" s="77">
        <f t="shared" si="12"/>
        <v>-10.232198662589468</v>
      </c>
      <c r="V87" s="78">
        <f t="shared" si="13"/>
        <v>-80.631615961302799</v>
      </c>
    </row>
    <row r="88" spans="1:22" x14ac:dyDescent="0.5">
      <c r="A88" s="246">
        <v>82</v>
      </c>
      <c r="B88" s="252" t="s">
        <v>352</v>
      </c>
      <c r="C88" s="293">
        <v>20346187.920330007</v>
      </c>
      <c r="D88" s="293">
        <v>5785281.9588649515</v>
      </c>
      <c r="E88" s="293">
        <v>2546269.9274231717</v>
      </c>
      <c r="F88" s="293">
        <v>3385964.2570932042</v>
      </c>
      <c r="G88" s="271">
        <f t="shared" si="10"/>
        <v>32063704.063711338</v>
      </c>
      <c r="H88" s="293">
        <v>140</v>
      </c>
      <c r="I88" s="294" t="s">
        <v>427</v>
      </c>
      <c r="J88" s="244">
        <f t="shared" si="14"/>
        <v>229026.45759793813</v>
      </c>
      <c r="K88" s="295" t="s">
        <v>352</v>
      </c>
      <c r="L88" s="293">
        <v>9567297.4428901654</v>
      </c>
      <c r="M88" s="293">
        <v>4955732.0554447174</v>
      </c>
      <c r="N88" s="293">
        <v>776844.65058811847</v>
      </c>
      <c r="O88" s="293">
        <v>2380946.1620407132</v>
      </c>
      <c r="P88" s="271">
        <f t="shared" si="11"/>
        <v>17680820.310963716</v>
      </c>
      <c r="Q88" s="293">
        <v>20272</v>
      </c>
      <c r="R88" s="294" t="s">
        <v>427</v>
      </c>
      <c r="S88" s="274">
        <f t="shared" si="15"/>
        <v>872.17937603412179</v>
      </c>
      <c r="T88" s="77">
        <f t="shared" si="16"/>
        <v>-44.857212142952953</v>
      </c>
      <c r="U88" s="77">
        <f t="shared" si="12"/>
        <v>14380.000000000002</v>
      </c>
      <c r="V88" s="78">
        <f t="shared" si="13"/>
        <v>-99.619179641871227</v>
      </c>
    </row>
    <row r="89" spans="1:22" x14ac:dyDescent="0.5">
      <c r="A89" s="246">
        <v>83</v>
      </c>
      <c r="B89" s="252" t="s">
        <v>353</v>
      </c>
      <c r="C89" s="293">
        <v>22655852.639369521</v>
      </c>
      <c r="D89" s="293">
        <v>7112512.6986933425</v>
      </c>
      <c r="E89" s="293">
        <v>2931473.350509651</v>
      </c>
      <c r="F89" s="293">
        <v>3792110.7192015648</v>
      </c>
      <c r="G89" s="271">
        <f t="shared" si="10"/>
        <v>36491949.407774076</v>
      </c>
      <c r="H89" s="293">
        <v>22961</v>
      </c>
      <c r="I89" s="294" t="s">
        <v>427</v>
      </c>
      <c r="J89" s="244">
        <f t="shared" si="14"/>
        <v>1589.3013983613116</v>
      </c>
      <c r="K89" s="295" t="s">
        <v>353</v>
      </c>
      <c r="L89" s="293">
        <v>24074686.127130665</v>
      </c>
      <c r="M89" s="293">
        <v>13122067.800677534</v>
      </c>
      <c r="N89" s="293">
        <v>2319660.7680950984</v>
      </c>
      <c r="O89" s="293">
        <v>7348715.9398970045</v>
      </c>
      <c r="P89" s="271">
        <f t="shared" si="11"/>
        <v>46865130.635800302</v>
      </c>
      <c r="Q89" s="293">
        <v>25278</v>
      </c>
      <c r="R89" s="294" t="s">
        <v>427</v>
      </c>
      <c r="S89" s="274">
        <f t="shared" si="15"/>
        <v>1853.9888692064364</v>
      </c>
      <c r="T89" s="77">
        <f t="shared" si="16"/>
        <v>28.425944342168719</v>
      </c>
      <c r="U89" s="77">
        <f t="shared" si="12"/>
        <v>10.091023910108445</v>
      </c>
      <c r="V89" s="78">
        <f t="shared" si="13"/>
        <v>16.654328192125003</v>
      </c>
    </row>
    <row r="90" spans="1:22" x14ac:dyDescent="0.5">
      <c r="A90" s="246">
        <v>84</v>
      </c>
      <c r="B90" s="252" t="s">
        <v>354</v>
      </c>
      <c r="C90" s="293">
        <v>29090024.488132618</v>
      </c>
      <c r="D90" s="293">
        <v>9951455.1789568551</v>
      </c>
      <c r="E90" s="293">
        <v>3607229.045541788</v>
      </c>
      <c r="F90" s="293">
        <v>4691552.2914293641</v>
      </c>
      <c r="G90" s="271">
        <f t="shared" si="10"/>
        <v>47340261.004060626</v>
      </c>
      <c r="H90" s="293">
        <v>34447</v>
      </c>
      <c r="I90" s="294" t="s">
        <v>427</v>
      </c>
      <c r="J90" s="244">
        <f t="shared" si="14"/>
        <v>1374.2927106587113</v>
      </c>
      <c r="K90" s="295" t="s">
        <v>354</v>
      </c>
      <c r="L90" s="293">
        <v>19453379.50326436</v>
      </c>
      <c r="M90" s="293">
        <v>12074727.770167902</v>
      </c>
      <c r="N90" s="293">
        <v>1936128.8084450762</v>
      </c>
      <c r="O90" s="293">
        <v>6212593.9468385726</v>
      </c>
      <c r="P90" s="271">
        <f t="shared" si="11"/>
        <v>39676830.028715909</v>
      </c>
      <c r="Q90" s="293">
        <v>34695</v>
      </c>
      <c r="R90" s="294" t="s">
        <v>427</v>
      </c>
      <c r="S90" s="274">
        <f t="shared" si="15"/>
        <v>1143.5892788216142</v>
      </c>
      <c r="T90" s="77">
        <f t="shared" si="16"/>
        <v>-16.187977870860038</v>
      </c>
      <c r="U90" s="77">
        <f t="shared" si="12"/>
        <v>0.71994658460823879</v>
      </c>
      <c r="V90" s="78">
        <f t="shared" si="13"/>
        <v>-16.787066543234353</v>
      </c>
    </row>
    <row r="91" spans="1:22" x14ac:dyDescent="0.5">
      <c r="A91" s="246">
        <v>85</v>
      </c>
      <c r="B91" s="252" t="s">
        <v>355</v>
      </c>
      <c r="C91" s="293">
        <v>13249622.65066056</v>
      </c>
      <c r="D91" s="293">
        <v>4632404.1938098213</v>
      </c>
      <c r="E91" s="293">
        <v>1687335.967344142</v>
      </c>
      <c r="F91" s="293">
        <v>2327383.9193816441</v>
      </c>
      <c r="G91" s="271">
        <f t="shared" si="10"/>
        <v>21896746.731196169</v>
      </c>
      <c r="H91" s="293">
        <v>1401</v>
      </c>
      <c r="I91" s="294" t="s">
        <v>439</v>
      </c>
      <c r="J91" s="244">
        <f t="shared" si="14"/>
        <v>15629.369544037238</v>
      </c>
      <c r="K91" s="295" t="s">
        <v>355</v>
      </c>
      <c r="L91" s="293">
        <v>9510345.2382962666</v>
      </c>
      <c r="M91" s="293">
        <v>6059732.2219865313</v>
      </c>
      <c r="N91" s="293">
        <v>959285.78345555975</v>
      </c>
      <c r="O91" s="293">
        <v>3048319.2385328375</v>
      </c>
      <c r="P91" s="271">
        <f t="shared" si="11"/>
        <v>19577682.482271194</v>
      </c>
      <c r="Q91" s="293">
        <v>3165</v>
      </c>
      <c r="R91" s="294" t="s">
        <v>439</v>
      </c>
      <c r="S91" s="274">
        <f t="shared" si="15"/>
        <v>6185.6816689640427</v>
      </c>
      <c r="T91" s="77">
        <f t="shared" si="16"/>
        <v>-10.590907760836531</v>
      </c>
      <c r="U91" s="77">
        <f t="shared" si="12"/>
        <v>125.91006423982869</v>
      </c>
      <c r="V91" s="78">
        <f t="shared" si="13"/>
        <v>-60.422705141526698</v>
      </c>
    </row>
    <row r="92" spans="1:22" x14ac:dyDescent="0.5">
      <c r="A92" s="246">
        <v>86</v>
      </c>
      <c r="B92" s="252" t="s">
        <v>356</v>
      </c>
      <c r="C92" s="293">
        <v>13059250.941025332</v>
      </c>
      <c r="D92" s="293">
        <v>4587511.4547782019</v>
      </c>
      <c r="E92" s="293">
        <v>1628718.117862209</v>
      </c>
      <c r="F92" s="293">
        <v>2024665.499577224</v>
      </c>
      <c r="G92" s="271">
        <f t="shared" si="10"/>
        <v>21300146.013242967</v>
      </c>
      <c r="H92" s="293">
        <v>834</v>
      </c>
      <c r="I92" s="294" t="s">
        <v>439</v>
      </c>
      <c r="J92" s="244">
        <f t="shared" si="14"/>
        <v>25539.743421154639</v>
      </c>
      <c r="K92" s="295" t="s">
        <v>356</v>
      </c>
      <c r="L92" s="293">
        <v>10977114.50551676</v>
      </c>
      <c r="M92" s="293">
        <v>6659588.0959835816</v>
      </c>
      <c r="N92" s="293">
        <v>1086494.8105207295</v>
      </c>
      <c r="O92" s="293">
        <v>3456604.8362051025</v>
      </c>
      <c r="P92" s="271">
        <f t="shared" si="11"/>
        <v>22179802.248226173</v>
      </c>
      <c r="Q92" s="293">
        <v>803</v>
      </c>
      <c r="R92" s="294" t="s">
        <v>439</v>
      </c>
      <c r="S92" s="274">
        <f t="shared" si="15"/>
        <v>27621.173409995234</v>
      </c>
      <c r="T92" s="77">
        <f t="shared" si="16"/>
        <v>4.1298131685871828</v>
      </c>
      <c r="U92" s="77">
        <f t="shared" si="12"/>
        <v>-3.7170263788968825</v>
      </c>
      <c r="V92" s="78">
        <f t="shared" si="13"/>
        <v>8.1497685960170632</v>
      </c>
    </row>
    <row r="93" spans="1:22" x14ac:dyDescent="0.5">
      <c r="A93" s="246">
        <v>87</v>
      </c>
      <c r="B93" s="252" t="s">
        <v>357</v>
      </c>
      <c r="C93" s="293">
        <v>8513191.7924903426</v>
      </c>
      <c r="D93" s="293">
        <v>3571493.1786464821</v>
      </c>
      <c r="E93" s="293">
        <v>1099593.4930862628</v>
      </c>
      <c r="F93" s="293">
        <v>1769607.3282779586</v>
      </c>
      <c r="G93" s="271">
        <f t="shared" si="10"/>
        <v>14953885.792501047</v>
      </c>
      <c r="H93" s="293">
        <v>2162</v>
      </c>
      <c r="I93" s="294" t="s">
        <v>17</v>
      </c>
      <c r="J93" s="244">
        <f t="shared" si="14"/>
        <v>6916.6909308515478</v>
      </c>
      <c r="K93" s="295" t="s">
        <v>357</v>
      </c>
      <c r="L93" s="293">
        <v>9023169.5829896908</v>
      </c>
      <c r="M93" s="293">
        <v>5419178.5791230006</v>
      </c>
      <c r="N93" s="293">
        <v>893676.00767806638</v>
      </c>
      <c r="O93" s="293">
        <v>2950080.3987888796</v>
      </c>
      <c r="P93" s="271">
        <f t="shared" si="11"/>
        <v>18286104.568579637</v>
      </c>
      <c r="Q93" s="293">
        <v>1925</v>
      </c>
      <c r="R93" s="294" t="s">
        <v>17</v>
      </c>
      <c r="S93" s="274">
        <f t="shared" si="15"/>
        <v>9499.2751005608498</v>
      </c>
      <c r="T93" s="77">
        <f t="shared" si="16"/>
        <v>22.283296945798551</v>
      </c>
      <c r="U93" s="77">
        <f t="shared" si="12"/>
        <v>-10.962072155411656</v>
      </c>
      <c r="V93" s="78">
        <f t="shared" si="13"/>
        <v>37.338435323021542</v>
      </c>
    </row>
    <row r="94" spans="1:22" x14ac:dyDescent="0.5">
      <c r="A94" s="246">
        <v>88</v>
      </c>
      <c r="B94" s="252" t="s">
        <v>358</v>
      </c>
      <c r="C94" s="293">
        <v>73509373.267821595</v>
      </c>
      <c r="D94" s="293">
        <v>737593.85913423181</v>
      </c>
      <c r="E94" s="293">
        <v>9577881.6983111389</v>
      </c>
      <c r="F94" s="293">
        <v>10432867.30981968</v>
      </c>
      <c r="G94" s="271">
        <f t="shared" si="10"/>
        <v>94257716.135086641</v>
      </c>
      <c r="H94" s="293">
        <v>66980.633513999972</v>
      </c>
      <c r="I94" s="294" t="s">
        <v>15</v>
      </c>
      <c r="J94" s="244">
        <f t="shared" si="14"/>
        <v>1407.2383492070935</v>
      </c>
      <c r="K94" s="295" t="s">
        <v>358</v>
      </c>
      <c r="L94" s="293">
        <v>16575409.230379377</v>
      </c>
      <c r="M94" s="293">
        <v>24309849.687455516</v>
      </c>
      <c r="N94" s="293">
        <v>1455647.1823047367</v>
      </c>
      <c r="O94" s="293">
        <v>4476111.1577272331</v>
      </c>
      <c r="P94" s="271">
        <f t="shared" si="11"/>
        <v>46817017.257866867</v>
      </c>
      <c r="Q94" s="293">
        <v>1960.5099999999998</v>
      </c>
      <c r="R94" s="294" t="s">
        <v>15</v>
      </c>
      <c r="S94" s="274">
        <f t="shared" si="15"/>
        <v>23880.019616256421</v>
      </c>
      <c r="T94" s="77">
        <f t="shared" si="16"/>
        <v>-50.330838495205569</v>
      </c>
      <c r="U94" s="77">
        <f t="shared" si="12"/>
        <v>-97.073019622022201</v>
      </c>
      <c r="V94" s="78">
        <f t="shared" si="13"/>
        <v>1596.9420730831835</v>
      </c>
    </row>
    <row r="95" spans="1:22" x14ac:dyDescent="0.5">
      <c r="A95" s="246">
        <v>89</v>
      </c>
      <c r="B95" s="252" t="s">
        <v>359</v>
      </c>
      <c r="C95" s="293">
        <v>19751334.962145362</v>
      </c>
      <c r="D95" s="293">
        <v>6838875.1557304468</v>
      </c>
      <c r="E95" s="293">
        <v>2443008.4649789059</v>
      </c>
      <c r="F95" s="293">
        <v>3352572.8627907243</v>
      </c>
      <c r="G95" s="271">
        <f t="shared" si="10"/>
        <v>32385791.445645437</v>
      </c>
      <c r="H95" s="293">
        <v>37491</v>
      </c>
      <c r="I95" s="294" t="s">
        <v>17</v>
      </c>
      <c r="J95" s="244">
        <f t="shared" si="14"/>
        <v>863.82842403898098</v>
      </c>
      <c r="K95" s="295" t="s">
        <v>359</v>
      </c>
      <c r="L95" s="293">
        <v>7967280.2134779477</v>
      </c>
      <c r="M95" s="293">
        <v>5240925.158299882</v>
      </c>
      <c r="N95" s="293">
        <v>784522.94322131702</v>
      </c>
      <c r="O95" s="293">
        <v>2648751.1443405407</v>
      </c>
      <c r="P95" s="271">
        <f t="shared" si="11"/>
        <v>16641479.459339688</v>
      </c>
      <c r="Q95" s="293">
        <v>54870</v>
      </c>
      <c r="R95" s="294" t="s">
        <v>17</v>
      </c>
      <c r="S95" s="274">
        <f t="shared" si="15"/>
        <v>303.28921923345524</v>
      </c>
      <c r="T95" s="77">
        <f t="shared" si="16"/>
        <v>-48.614874867980767</v>
      </c>
      <c r="U95" s="77">
        <f t="shared" si="12"/>
        <v>46.355125230055208</v>
      </c>
      <c r="V95" s="78">
        <f t="shared" si="13"/>
        <v>-64.890108869609392</v>
      </c>
    </row>
    <row r="96" spans="1:22" x14ac:dyDescent="0.5">
      <c r="A96" s="246">
        <v>90</v>
      </c>
      <c r="B96" s="252" t="s">
        <v>360</v>
      </c>
      <c r="C96" s="293">
        <v>14909107.170516834</v>
      </c>
      <c r="D96" s="293">
        <v>4968933.4950106628</v>
      </c>
      <c r="E96" s="293">
        <v>1875375.7833046461</v>
      </c>
      <c r="F96" s="293">
        <v>2625416.1343621938</v>
      </c>
      <c r="G96" s="271">
        <f t="shared" si="10"/>
        <v>24378832.583194338</v>
      </c>
      <c r="H96" s="293">
        <v>3623</v>
      </c>
      <c r="I96" s="294" t="s">
        <v>18</v>
      </c>
      <c r="J96" s="244">
        <f t="shared" si="14"/>
        <v>6728.9076961618375</v>
      </c>
      <c r="K96" s="295" t="s">
        <v>360</v>
      </c>
      <c r="L96" s="293">
        <v>4170119.175659318</v>
      </c>
      <c r="M96" s="293">
        <v>3412007.0006938176</v>
      </c>
      <c r="N96" s="293">
        <v>349863.39501202985</v>
      </c>
      <c r="O96" s="293">
        <v>1501141.2055745078</v>
      </c>
      <c r="P96" s="271">
        <f t="shared" si="11"/>
        <v>9433130.7769396733</v>
      </c>
      <c r="Q96" s="293">
        <v>1321</v>
      </c>
      <c r="R96" s="294" t="s">
        <v>18</v>
      </c>
      <c r="S96" s="274">
        <f t="shared" si="15"/>
        <v>7140.9014208475955</v>
      </c>
      <c r="T96" s="77">
        <f t="shared" si="16"/>
        <v>-61.306060309703071</v>
      </c>
      <c r="U96" s="77">
        <f t="shared" si="12"/>
        <v>-63.538504002208121</v>
      </c>
      <c r="V96" s="78">
        <f t="shared" si="13"/>
        <v>6.1227429961739386</v>
      </c>
    </row>
    <row r="97" spans="1:22" x14ac:dyDescent="0.5">
      <c r="A97" s="246">
        <v>91</v>
      </c>
      <c r="B97" s="252" t="s">
        <v>361</v>
      </c>
      <c r="C97" s="293">
        <v>61307592.50072176</v>
      </c>
      <c r="D97" s="293">
        <v>2959989.3104974898</v>
      </c>
      <c r="E97" s="293">
        <v>5382989.032460005</v>
      </c>
      <c r="F97" s="293">
        <v>9302883.9640201833</v>
      </c>
      <c r="G97" s="271">
        <f t="shared" si="10"/>
        <v>78953454.807699442</v>
      </c>
      <c r="H97" s="293">
        <v>1255.6800909999999</v>
      </c>
      <c r="I97" s="294" t="s">
        <v>435</v>
      </c>
      <c r="J97" s="244">
        <f t="shared" si="14"/>
        <v>62877.045971814681</v>
      </c>
      <c r="K97" s="295" t="s">
        <v>361</v>
      </c>
      <c r="L97" s="293">
        <v>27569789.852966577</v>
      </c>
      <c r="M97" s="293">
        <v>15044714.872053573</v>
      </c>
      <c r="N97" s="293">
        <v>2214725.6708858409</v>
      </c>
      <c r="O97" s="293">
        <v>8465703.1219741404</v>
      </c>
      <c r="P97" s="271">
        <f t="shared" si="11"/>
        <v>53294933.517880127</v>
      </c>
      <c r="Q97" s="293">
        <v>837096902.47000003</v>
      </c>
      <c r="R97" s="294" t="s">
        <v>440</v>
      </c>
      <c r="S97" s="274">
        <f t="shared" si="15"/>
        <v>6.3666384812348667E-2</v>
      </c>
      <c r="T97" s="77">
        <f t="shared" si="16"/>
        <v>-32.498288203237848</v>
      </c>
      <c r="U97" s="77">
        <f t="shared" si="12"/>
        <v>66664722.391454168</v>
      </c>
      <c r="V97" s="78">
        <f t="shared" si="13"/>
        <v>-99.999898744631167</v>
      </c>
    </row>
    <row r="98" spans="1:22" x14ac:dyDescent="0.5">
      <c r="A98" s="246">
        <v>92</v>
      </c>
      <c r="B98" s="252"/>
      <c r="C98" s="293">
        <v>0</v>
      </c>
      <c r="D98" s="293">
        <v>0</v>
      </c>
      <c r="E98" s="293">
        <v>0</v>
      </c>
      <c r="F98" s="293">
        <v>0</v>
      </c>
      <c r="G98" s="271"/>
      <c r="H98" s="293">
        <v>0</v>
      </c>
      <c r="I98" s="294" t="s">
        <v>528</v>
      </c>
      <c r="J98" s="244" t="e">
        <f t="shared" si="14"/>
        <v>#DIV/0!</v>
      </c>
      <c r="K98" s="295" t="s">
        <v>362</v>
      </c>
      <c r="L98" s="293">
        <v>59516039.8792146</v>
      </c>
      <c r="M98" s="293">
        <v>40765439.803603075</v>
      </c>
      <c r="N98" s="293">
        <v>5096893.6199076371</v>
      </c>
      <c r="O98" s="293">
        <v>16277173.110855956</v>
      </c>
      <c r="P98" s="271">
        <f t="shared" si="11"/>
        <v>121655546.41358125</v>
      </c>
      <c r="Q98" s="293">
        <v>10176415</v>
      </c>
      <c r="R98" s="294" t="s">
        <v>441</v>
      </c>
      <c r="S98" s="274">
        <f t="shared" si="15"/>
        <v>11.954656567522182</v>
      </c>
      <c r="T98" s="77">
        <f>IF(G98=0,0,(P98-G98)/G98)*100</f>
        <v>0</v>
      </c>
      <c r="U98" s="77">
        <f>IF(H98=0,0,(Q98-H98)/H98)*100</f>
        <v>0</v>
      </c>
      <c r="V98" s="78" t="e">
        <f>IF(J98=0,0,(S98-J98)/J98)*100</f>
        <v>#DIV/0!</v>
      </c>
    </row>
    <row r="99" spans="1:22" x14ac:dyDescent="0.5">
      <c r="A99" s="246">
        <v>93</v>
      </c>
      <c r="B99" s="252" t="s">
        <v>363</v>
      </c>
      <c r="C99" s="293">
        <v>2165577.2984003611</v>
      </c>
      <c r="D99" s="293">
        <v>395069.84518457454</v>
      </c>
      <c r="E99" s="293">
        <v>233169.49459887846</v>
      </c>
      <c r="F99" s="293">
        <v>309324.64983341156</v>
      </c>
      <c r="G99" s="271">
        <f t="shared" si="10"/>
        <v>3103141.2880172255</v>
      </c>
      <c r="H99" s="293">
        <v>0</v>
      </c>
      <c r="I99" s="294" t="s">
        <v>441</v>
      </c>
      <c r="J99" s="244" t="e">
        <f t="shared" si="14"/>
        <v>#DIV/0!</v>
      </c>
      <c r="K99" s="295" t="s">
        <v>363</v>
      </c>
      <c r="L99" s="293">
        <v>230048.1529892635</v>
      </c>
      <c r="M99" s="293">
        <v>118594.78490032161</v>
      </c>
      <c r="N99" s="293">
        <v>17177.929944399166</v>
      </c>
      <c r="O99" s="293">
        <v>49834.585381630313</v>
      </c>
      <c r="P99" s="271">
        <f t="shared" si="11"/>
        <v>415655.45321561454</v>
      </c>
      <c r="Q99" s="293">
        <v>0</v>
      </c>
      <c r="R99" s="294" t="s">
        <v>441</v>
      </c>
      <c r="S99" s="274" t="e">
        <f t="shared" si="15"/>
        <v>#DIV/0!</v>
      </c>
      <c r="T99" s="77">
        <f t="shared" si="16"/>
        <v>-86.605332640809266</v>
      </c>
      <c r="U99" s="77">
        <f t="shared" si="12"/>
        <v>0</v>
      </c>
      <c r="V99" s="78" t="e">
        <f t="shared" si="13"/>
        <v>#DIV/0!</v>
      </c>
    </row>
    <row r="100" spans="1:22" x14ac:dyDescent="0.5">
      <c r="A100" s="246">
        <v>94</v>
      </c>
      <c r="B100" s="252" t="s">
        <v>364</v>
      </c>
      <c r="C100" s="293">
        <v>1099113.0299440704</v>
      </c>
      <c r="D100" s="293">
        <v>264881.11497427948</v>
      </c>
      <c r="E100" s="293">
        <v>114710.76600058332</v>
      </c>
      <c r="F100" s="293">
        <v>145914.51885548068</v>
      </c>
      <c r="G100" s="271">
        <f t="shared" si="10"/>
        <v>1624619.4297744138</v>
      </c>
      <c r="H100" s="293">
        <v>0</v>
      </c>
      <c r="I100" s="294" t="s">
        <v>427</v>
      </c>
      <c r="J100" s="244" t="e">
        <f t="shared" si="14"/>
        <v>#DIV/0!</v>
      </c>
      <c r="K100" s="295" t="s">
        <v>364</v>
      </c>
      <c r="L100" s="293">
        <v>225922.1829892635</v>
      </c>
      <c r="M100" s="293">
        <v>118594.78490032161</v>
      </c>
      <c r="N100" s="293">
        <v>17177.929944399166</v>
      </c>
      <c r="O100" s="293">
        <v>49834.585381630313</v>
      </c>
      <c r="P100" s="271">
        <f t="shared" si="11"/>
        <v>411529.48321561457</v>
      </c>
      <c r="Q100" s="293">
        <v>11776</v>
      </c>
      <c r="R100" s="294" t="s">
        <v>427</v>
      </c>
      <c r="S100" s="274">
        <f t="shared" si="15"/>
        <v>34.946457474152055</v>
      </c>
      <c r="T100" s="77">
        <f t="shared" si="16"/>
        <v>-74.66917632071177</v>
      </c>
      <c r="U100" s="77">
        <f t="shared" si="12"/>
        <v>0</v>
      </c>
      <c r="V100" s="78" t="e">
        <f t="shared" si="13"/>
        <v>#DIV/0!</v>
      </c>
    </row>
    <row r="101" spans="1:22" x14ac:dyDescent="0.5">
      <c r="A101" s="246">
        <v>95</v>
      </c>
      <c r="B101" s="252" t="s">
        <v>365</v>
      </c>
      <c r="C101" s="293">
        <v>7236665.6974773472</v>
      </c>
      <c r="D101" s="293">
        <v>1896987.7032232161</v>
      </c>
      <c r="E101" s="293">
        <v>846066.73969428323</v>
      </c>
      <c r="F101" s="293">
        <v>916246.51089370914</v>
      </c>
      <c r="G101" s="271">
        <f t="shared" si="10"/>
        <v>10895966.651288556</v>
      </c>
      <c r="H101" s="293">
        <v>342</v>
      </c>
      <c r="I101" s="294" t="s">
        <v>437</v>
      </c>
      <c r="J101" s="244">
        <f t="shared" si="14"/>
        <v>31859.551611954841</v>
      </c>
      <c r="K101" s="295" t="s">
        <v>365</v>
      </c>
      <c r="L101" s="293">
        <v>1675169.7185516169</v>
      </c>
      <c r="M101" s="293">
        <v>1160938.7217121632</v>
      </c>
      <c r="N101" s="293">
        <v>149892.4123143382</v>
      </c>
      <c r="O101" s="293">
        <v>468449.92671255354</v>
      </c>
      <c r="P101" s="271">
        <f t="shared" si="11"/>
        <v>3454450.7792906715</v>
      </c>
      <c r="Q101" s="293">
        <v>151</v>
      </c>
      <c r="R101" s="294" t="s">
        <v>437</v>
      </c>
      <c r="S101" s="274">
        <f t="shared" si="15"/>
        <v>22877.157478746169</v>
      </c>
      <c r="T101" s="77">
        <f t="shared" si="16"/>
        <v>-68.296059543444471</v>
      </c>
      <c r="U101" s="77">
        <f t="shared" si="12"/>
        <v>-55.847953216374272</v>
      </c>
      <c r="V101" s="78">
        <f t="shared" si="13"/>
        <v>-28.19372426396032</v>
      </c>
    </row>
    <row r="102" spans="1:22" x14ac:dyDescent="0.5">
      <c r="A102" s="246">
        <v>96</v>
      </c>
      <c r="B102" s="252" t="s">
        <v>366</v>
      </c>
      <c r="C102" s="293">
        <v>13642385.269798676</v>
      </c>
      <c r="D102" s="293">
        <v>36221.70261566405</v>
      </c>
      <c r="E102" s="293">
        <v>1554319.146171913</v>
      </c>
      <c r="F102" s="293">
        <v>1972829.5730215246</v>
      </c>
      <c r="G102" s="271">
        <f t="shared" si="10"/>
        <v>17205755.691607777</v>
      </c>
      <c r="H102" s="293">
        <v>4046</v>
      </c>
      <c r="I102" s="294" t="s">
        <v>437</v>
      </c>
      <c r="J102" s="244">
        <f t="shared" si="14"/>
        <v>4252.534773012303</v>
      </c>
      <c r="K102" s="295" t="s">
        <v>366</v>
      </c>
      <c r="L102" s="293">
        <v>4381321.4988035029</v>
      </c>
      <c r="M102" s="293">
        <v>3023036.0001145261</v>
      </c>
      <c r="N102" s="293">
        <v>412428.71098305919</v>
      </c>
      <c r="O102" s="293">
        <v>1374514.1256316449</v>
      </c>
      <c r="P102" s="271">
        <f t="shared" si="11"/>
        <v>9191300.3355327323</v>
      </c>
      <c r="Q102" s="293">
        <v>906</v>
      </c>
      <c r="R102" s="294" t="s">
        <v>437</v>
      </c>
      <c r="S102" s="274">
        <f t="shared" si="15"/>
        <v>10144.923107652023</v>
      </c>
      <c r="T102" s="77">
        <f t="shared" si="16"/>
        <v>-46.580083430942523</v>
      </c>
      <c r="U102" s="77">
        <f t="shared" si="12"/>
        <v>-77.607513593672763</v>
      </c>
      <c r="V102" s="78">
        <f t="shared" si="13"/>
        <v>138.56179077086813</v>
      </c>
    </row>
    <row r="103" spans="1:22" x14ac:dyDescent="0.5">
      <c r="A103" s="246">
        <v>97</v>
      </c>
      <c r="B103" s="252" t="s">
        <v>367</v>
      </c>
      <c r="C103" s="293">
        <v>3334544.7359688608</v>
      </c>
      <c r="D103" s="293">
        <v>710072.38058295823</v>
      </c>
      <c r="E103" s="293">
        <v>308606.10827434494</v>
      </c>
      <c r="F103" s="293">
        <v>445707.12409875874</v>
      </c>
      <c r="G103" s="271">
        <f t="shared" si="10"/>
        <v>4798930.3489249237</v>
      </c>
      <c r="H103" s="293">
        <v>77</v>
      </c>
      <c r="I103" s="294" t="s">
        <v>437</v>
      </c>
      <c r="J103" s="244">
        <f t="shared" si="14"/>
        <v>62323.770765258749</v>
      </c>
      <c r="K103" s="295" t="s">
        <v>367</v>
      </c>
      <c r="L103" s="293">
        <v>1813015.6317711368</v>
      </c>
      <c r="M103" s="293">
        <v>992143.15909404831</v>
      </c>
      <c r="N103" s="293">
        <v>132802.23754479998</v>
      </c>
      <c r="O103" s="293">
        <v>545664.59632314532</v>
      </c>
      <c r="P103" s="271">
        <f t="shared" si="11"/>
        <v>3483625.6247331304</v>
      </c>
      <c r="Q103" s="293">
        <v>9499</v>
      </c>
      <c r="R103" s="294" t="s">
        <v>437</v>
      </c>
      <c r="S103" s="274">
        <f t="shared" si="15"/>
        <v>366.73603797590596</v>
      </c>
      <c r="T103" s="77">
        <f t="shared" si="16"/>
        <v>-27.408289526153535</v>
      </c>
      <c r="U103" s="77">
        <f t="shared" si="12"/>
        <v>12236.363636363636</v>
      </c>
      <c r="V103" s="78">
        <f t="shared" si="13"/>
        <v>-99.41156314280596</v>
      </c>
    </row>
    <row r="104" spans="1:22" x14ac:dyDescent="0.5">
      <c r="A104" s="246">
        <v>98</v>
      </c>
      <c r="B104" s="252" t="s">
        <v>368</v>
      </c>
      <c r="C104" s="293">
        <v>30056990.006306872</v>
      </c>
      <c r="D104" s="293">
        <v>737593.85913423181</v>
      </c>
      <c r="E104" s="293">
        <v>3994942.1306495708</v>
      </c>
      <c r="F104" s="293">
        <v>5117394.5804875996</v>
      </c>
      <c r="G104" s="271">
        <f t="shared" si="10"/>
        <v>39906920.576578274</v>
      </c>
      <c r="H104" s="293">
        <v>162944</v>
      </c>
      <c r="I104" s="294" t="s">
        <v>427</v>
      </c>
      <c r="J104" s="244">
        <f t="shared" si="14"/>
        <v>244.91187510174217</v>
      </c>
      <c r="K104" s="295" t="s">
        <v>368</v>
      </c>
      <c r="L104" s="293">
        <v>11495850.848715341</v>
      </c>
      <c r="M104" s="293">
        <v>7666532.0631513791</v>
      </c>
      <c r="N104" s="293">
        <v>1192123.9529642118</v>
      </c>
      <c r="O104" s="293">
        <v>3684982.4072443745</v>
      </c>
      <c r="P104" s="271">
        <f t="shared" si="11"/>
        <v>24039489.272075307</v>
      </c>
      <c r="Q104" s="293">
        <v>30396</v>
      </c>
      <c r="R104" s="294" t="s">
        <v>427</v>
      </c>
      <c r="S104" s="274">
        <f t="shared" si="15"/>
        <v>790.87673615197082</v>
      </c>
      <c r="T104" s="77">
        <f t="shared" si="16"/>
        <v>-39.761101771946052</v>
      </c>
      <c r="U104" s="77">
        <f t="shared" si="12"/>
        <v>-81.345738413197182</v>
      </c>
      <c r="V104" s="78">
        <f t="shared" si="13"/>
        <v>222.92298436873338</v>
      </c>
    </row>
    <row r="105" spans="1:22" x14ac:dyDescent="0.5">
      <c r="A105" s="246">
        <v>99</v>
      </c>
      <c r="B105" s="252" t="s">
        <v>369</v>
      </c>
      <c r="C105" s="293">
        <v>0</v>
      </c>
      <c r="D105" s="293">
        <v>0</v>
      </c>
      <c r="E105" s="293">
        <v>0</v>
      </c>
      <c r="F105" s="293">
        <v>0</v>
      </c>
      <c r="G105" s="271">
        <f t="shared" si="10"/>
        <v>0</v>
      </c>
      <c r="H105" s="293">
        <v>0</v>
      </c>
      <c r="I105" s="294" t="s">
        <v>442</v>
      </c>
      <c r="J105" s="244" t="e">
        <f t="shared" si="14"/>
        <v>#DIV/0!</v>
      </c>
      <c r="K105" s="295" t="s">
        <v>369</v>
      </c>
      <c r="L105" s="293">
        <v>1457953.7700003048</v>
      </c>
      <c r="M105" s="293">
        <v>170177.45375663592</v>
      </c>
      <c r="N105" s="293">
        <v>59425.942178790021</v>
      </c>
      <c r="O105" s="293">
        <v>22882.109010456184</v>
      </c>
      <c r="P105" s="271">
        <f t="shared" si="11"/>
        <v>1710439.2749461869</v>
      </c>
      <c r="Q105" s="293">
        <v>2</v>
      </c>
      <c r="R105" s="294" t="s">
        <v>442</v>
      </c>
      <c r="S105" s="274">
        <f t="shared" si="15"/>
        <v>855219.63747309346</v>
      </c>
      <c r="T105" s="77">
        <f t="shared" si="16"/>
        <v>0</v>
      </c>
      <c r="U105" s="77">
        <f t="shared" si="12"/>
        <v>0</v>
      </c>
      <c r="V105" s="78" t="e">
        <f t="shared" si="13"/>
        <v>#DIV/0!</v>
      </c>
    </row>
    <row r="106" spans="1:22" x14ac:dyDescent="0.5">
      <c r="A106" s="246">
        <v>100</v>
      </c>
      <c r="B106" s="252" t="s">
        <v>370</v>
      </c>
      <c r="C106" s="293">
        <v>752345.79384931992</v>
      </c>
      <c r="D106" s="293">
        <v>40094.536783943091</v>
      </c>
      <c r="E106" s="293">
        <v>34577.481827919131</v>
      </c>
      <c r="F106" s="293">
        <v>11730.370553036257</v>
      </c>
      <c r="G106" s="271">
        <f t="shared" si="10"/>
        <v>838748.18301421835</v>
      </c>
      <c r="H106" s="293">
        <v>100845</v>
      </c>
      <c r="I106" s="294" t="s">
        <v>436</v>
      </c>
      <c r="J106" s="244">
        <f t="shared" si="14"/>
        <v>8.3172014776559902</v>
      </c>
      <c r="K106" s="295" t="s">
        <v>370</v>
      </c>
      <c r="L106" s="293">
        <v>1666309.3556145197</v>
      </c>
      <c r="M106" s="293">
        <v>276750.85992827802</v>
      </c>
      <c r="N106" s="293">
        <v>97099.046227594881</v>
      </c>
      <c r="O106" s="293">
        <v>322913.57329816296</v>
      </c>
      <c r="P106" s="271">
        <f t="shared" si="11"/>
        <v>2363072.8350685555</v>
      </c>
      <c r="Q106" s="293">
        <v>106996</v>
      </c>
      <c r="R106" s="294" t="s">
        <v>436</v>
      </c>
      <c r="S106" s="274">
        <f t="shared" si="15"/>
        <v>22.085618481705442</v>
      </c>
      <c r="T106" s="77">
        <f t="shared" si="16"/>
        <v>181.73805713371033</v>
      </c>
      <c r="U106" s="77">
        <f t="shared" si="12"/>
        <v>6.0994595666617091</v>
      </c>
      <c r="V106" s="78">
        <f t="shared" si="13"/>
        <v>165.541462967298</v>
      </c>
    </row>
    <row r="107" spans="1:22" x14ac:dyDescent="0.5">
      <c r="A107" s="246">
        <v>101</v>
      </c>
      <c r="B107" s="252" t="s">
        <v>371</v>
      </c>
      <c r="C107" s="293">
        <v>752345.79384931992</v>
      </c>
      <c r="D107" s="293">
        <v>40094.536783943091</v>
      </c>
      <c r="E107" s="293">
        <v>34577.481827919131</v>
      </c>
      <c r="F107" s="293">
        <v>11730.370553036257</v>
      </c>
      <c r="G107" s="271">
        <f t="shared" si="10"/>
        <v>838748.18301421835</v>
      </c>
      <c r="H107" s="293">
        <v>36156675</v>
      </c>
      <c r="I107" s="294" t="s">
        <v>23</v>
      </c>
      <c r="J107" s="244">
        <f t="shared" si="14"/>
        <v>2.3197602739030022E-2</v>
      </c>
      <c r="K107" s="295" t="s">
        <v>371</v>
      </c>
      <c r="L107" s="293">
        <v>1657381.68307517</v>
      </c>
      <c r="M107" s="293">
        <v>275268.09741236339</v>
      </c>
      <c r="N107" s="293">
        <v>96578.813603513219</v>
      </c>
      <c r="O107" s="293">
        <v>321183.48240525421</v>
      </c>
      <c r="P107" s="271">
        <f t="shared" si="11"/>
        <v>2350412.0764963008</v>
      </c>
      <c r="Q107" s="293">
        <v>39430523</v>
      </c>
      <c r="R107" s="294" t="s">
        <v>23</v>
      </c>
      <c r="S107" s="274">
        <f t="shared" si="15"/>
        <v>5.9608950063794505E-2</v>
      </c>
      <c r="T107" s="77">
        <f t="shared" si="16"/>
        <v>180.2285744512256</v>
      </c>
      <c r="U107" s="77">
        <f t="shared" si="12"/>
        <v>9.0546157797972295</v>
      </c>
      <c r="V107" s="78">
        <f t="shared" si="13"/>
        <v>156.96168149091673</v>
      </c>
    </row>
    <row r="108" spans="1:22" x14ac:dyDescent="0.5">
      <c r="A108" s="246">
        <v>102</v>
      </c>
      <c r="B108" s="252" t="s">
        <v>372</v>
      </c>
      <c r="C108" s="293">
        <v>96305832.106100857</v>
      </c>
      <c r="D108" s="293">
        <v>36221.70261566405</v>
      </c>
      <c r="E108" s="293">
        <v>1928485.2493035204</v>
      </c>
      <c r="F108" s="293">
        <v>962853.70374712057</v>
      </c>
      <c r="G108" s="271">
        <f t="shared" si="10"/>
        <v>99233392.761767164</v>
      </c>
      <c r="H108" s="293">
        <v>33</v>
      </c>
      <c r="I108" s="294" t="s">
        <v>430</v>
      </c>
      <c r="J108" s="244">
        <f t="shared" si="14"/>
        <v>3007072.5079323384</v>
      </c>
      <c r="K108" s="295" t="s">
        <v>372</v>
      </c>
      <c r="L108" s="293">
        <v>70213861.55414775</v>
      </c>
      <c r="M108" s="293">
        <v>8195607.0374599854</v>
      </c>
      <c r="N108" s="293">
        <v>2861904.7892482076</v>
      </c>
      <c r="O108" s="293">
        <v>1101983.6617499548</v>
      </c>
      <c r="P108" s="271">
        <f t="shared" si="11"/>
        <v>82373357.042605907</v>
      </c>
      <c r="Q108" s="293">
        <v>30</v>
      </c>
      <c r="R108" s="294" t="s">
        <v>430</v>
      </c>
      <c r="S108" s="274">
        <f t="shared" si="15"/>
        <v>2745778.5680868635</v>
      </c>
      <c r="T108" s="77">
        <f t="shared" si="16"/>
        <v>-16.990284469702345</v>
      </c>
      <c r="U108" s="77">
        <f t="shared" si="12"/>
        <v>-9.0909090909090917</v>
      </c>
      <c r="V108" s="78">
        <f t="shared" si="13"/>
        <v>-8.6893129166725842</v>
      </c>
    </row>
    <row r="109" spans="1:22" x14ac:dyDescent="0.5">
      <c r="A109" s="246">
        <v>103</v>
      </c>
      <c r="B109" s="252" t="s">
        <v>373</v>
      </c>
      <c r="C109" s="293">
        <v>29942978.977717109</v>
      </c>
      <c r="D109" s="293">
        <v>1595742.1199903188</v>
      </c>
      <c r="E109" s="293">
        <v>1376166.1458602354</v>
      </c>
      <c r="F109" s="293">
        <v>466862.76675156556</v>
      </c>
      <c r="G109" s="271">
        <f t="shared" si="10"/>
        <v>33381750.010319229</v>
      </c>
      <c r="H109" s="293">
        <v>1</v>
      </c>
      <c r="I109" s="294" t="s">
        <v>18</v>
      </c>
      <c r="J109" s="244">
        <f t="shared" si="14"/>
        <v>33381750.010319229</v>
      </c>
      <c r="K109" s="295" t="s">
        <v>373</v>
      </c>
      <c r="L109" s="293">
        <v>7621622.9906178061</v>
      </c>
      <c r="M109" s="293">
        <v>1260766.8968114501</v>
      </c>
      <c r="N109" s="293">
        <v>442344.65333709231</v>
      </c>
      <c r="O109" s="293">
        <v>1471065.867151883</v>
      </c>
      <c r="P109" s="271">
        <f t="shared" si="11"/>
        <v>10795800.407918232</v>
      </c>
      <c r="Q109" s="293">
        <v>4</v>
      </c>
      <c r="R109" s="294" t="s">
        <v>18</v>
      </c>
      <c r="S109" s="274">
        <f t="shared" si="15"/>
        <v>2698950.1019795579</v>
      </c>
      <c r="T109" s="77">
        <f t="shared" si="16"/>
        <v>-67.659573256102661</v>
      </c>
      <c r="U109" s="77">
        <f t="shared" si="12"/>
        <v>300</v>
      </c>
      <c r="V109" s="78">
        <f t="shared" si="13"/>
        <v>-91.914893314025676</v>
      </c>
    </row>
    <row r="110" spans="1:22" x14ac:dyDescent="0.5">
      <c r="A110" s="246">
        <v>104</v>
      </c>
      <c r="B110" s="252" t="s">
        <v>374</v>
      </c>
      <c r="C110" s="293">
        <v>12068151.813236753</v>
      </c>
      <c r="D110" s="293">
        <v>1828146.873994329</v>
      </c>
      <c r="E110" s="293">
        <v>400268.15976355906</v>
      </c>
      <c r="F110" s="293">
        <v>1326770.3806542612</v>
      </c>
      <c r="G110" s="271">
        <f t="shared" si="10"/>
        <v>15623337.227648903</v>
      </c>
      <c r="H110" s="293">
        <v>2077</v>
      </c>
      <c r="I110" s="294" t="s">
        <v>437</v>
      </c>
      <c r="J110" s="244">
        <f t="shared" si="14"/>
        <v>7522.0689589065496</v>
      </c>
      <c r="K110" s="295" t="s">
        <v>374</v>
      </c>
      <c r="L110" s="293">
        <v>4765921.7591455365</v>
      </c>
      <c r="M110" s="293">
        <v>344405.42158746067</v>
      </c>
      <c r="N110" s="293">
        <v>214814.5328261409</v>
      </c>
      <c r="O110" s="293">
        <v>2184147.0217033396</v>
      </c>
      <c r="P110" s="271">
        <f t="shared" si="11"/>
        <v>7509288.7352624778</v>
      </c>
      <c r="Q110" s="293">
        <v>1786</v>
      </c>
      <c r="R110" s="294" t="s">
        <v>437</v>
      </c>
      <c r="S110" s="274">
        <f t="shared" si="15"/>
        <v>4204.52896711225</v>
      </c>
      <c r="T110" s="77">
        <f t="shared" si="16"/>
        <v>-51.935437187048919</v>
      </c>
      <c r="U110" s="77">
        <f t="shared" si="12"/>
        <v>-14.01059220028888</v>
      </c>
      <c r="V110" s="78">
        <f t="shared" si="13"/>
        <v>-44.104089046752847</v>
      </c>
    </row>
    <row r="111" spans="1:22" x14ac:dyDescent="0.5">
      <c r="A111" s="246">
        <v>105</v>
      </c>
      <c r="B111" s="252"/>
      <c r="C111" s="293">
        <v>0</v>
      </c>
      <c r="D111" s="293">
        <v>0</v>
      </c>
      <c r="E111" s="293">
        <v>0</v>
      </c>
      <c r="F111" s="293">
        <v>0</v>
      </c>
      <c r="G111" s="271">
        <f t="shared" si="10"/>
        <v>0</v>
      </c>
      <c r="H111" s="293">
        <v>0</v>
      </c>
      <c r="I111" s="294">
        <v>0</v>
      </c>
      <c r="J111" s="244" t="e">
        <f t="shared" si="14"/>
        <v>#DIV/0!</v>
      </c>
      <c r="K111" s="295" t="s">
        <v>520</v>
      </c>
      <c r="L111" s="293">
        <v>22569530.890997369</v>
      </c>
      <c r="M111" s="293">
        <v>6944160.3993380731</v>
      </c>
      <c r="N111" s="293">
        <v>1638401.902526242</v>
      </c>
      <c r="O111" s="293">
        <v>1302665.4607215337</v>
      </c>
      <c r="P111" s="271">
        <f t="shared" si="11"/>
        <v>32454758.653583217</v>
      </c>
      <c r="Q111" s="293">
        <v>10119</v>
      </c>
      <c r="R111" s="294" t="s">
        <v>427</v>
      </c>
      <c r="S111" s="274">
        <f t="shared" si="15"/>
        <v>3207.30888957241</v>
      </c>
      <c r="T111" s="77">
        <f t="shared" si="16"/>
        <v>0</v>
      </c>
      <c r="U111" s="77">
        <f t="shared" si="12"/>
        <v>0</v>
      </c>
      <c r="V111" s="78" t="e">
        <f t="shared" si="13"/>
        <v>#DIV/0!</v>
      </c>
    </row>
    <row r="112" spans="1:22" x14ac:dyDescent="0.5">
      <c r="A112" s="246">
        <v>106</v>
      </c>
      <c r="B112" s="252" t="s">
        <v>375</v>
      </c>
      <c r="C112" s="293">
        <v>752345.79384931992</v>
      </c>
      <c r="D112" s="293">
        <v>40094.536783943091</v>
      </c>
      <c r="E112" s="293">
        <v>34577.481827919131</v>
      </c>
      <c r="F112" s="293">
        <v>11730.370553036257</v>
      </c>
      <c r="G112" s="271">
        <f t="shared" si="10"/>
        <v>838748.18301421835</v>
      </c>
      <c r="H112" s="293">
        <v>3</v>
      </c>
      <c r="I112" s="294" t="s">
        <v>18</v>
      </c>
      <c r="J112" s="244">
        <f t="shared" si="14"/>
        <v>279582.72767140612</v>
      </c>
      <c r="K112" s="295" t="s">
        <v>375</v>
      </c>
      <c r="L112" s="293">
        <v>1691537.3837568446</v>
      </c>
      <c r="M112" s="293">
        <v>280940.88530331309</v>
      </c>
      <c r="N112" s="293">
        <v>98569.131876798492</v>
      </c>
      <c r="O112" s="293">
        <v>327802.50504859426</v>
      </c>
      <c r="P112" s="271">
        <f t="shared" si="11"/>
        <v>2398849.9059855505</v>
      </c>
      <c r="Q112" s="293">
        <v>2</v>
      </c>
      <c r="R112" s="294" t="s">
        <v>18</v>
      </c>
      <c r="S112" s="274">
        <f t="shared" si="15"/>
        <v>1199424.9529927752</v>
      </c>
      <c r="T112" s="77">
        <f t="shared" si="16"/>
        <v>186.00358898719495</v>
      </c>
      <c r="U112" s="77">
        <f t="shared" si="12"/>
        <v>-33.333333333333329</v>
      </c>
      <c r="V112" s="78">
        <f t="shared" si="13"/>
        <v>329.00538348079237</v>
      </c>
    </row>
    <row r="113" spans="1:22" x14ac:dyDescent="0.5">
      <c r="A113" s="246">
        <v>107</v>
      </c>
      <c r="B113" s="252" t="s">
        <v>376</v>
      </c>
      <c r="C113" s="293">
        <v>0</v>
      </c>
      <c r="D113" s="293">
        <v>0</v>
      </c>
      <c r="E113" s="293">
        <v>0</v>
      </c>
      <c r="F113" s="293">
        <v>0</v>
      </c>
      <c r="G113" s="271">
        <f t="shared" si="10"/>
        <v>0</v>
      </c>
      <c r="H113" s="293">
        <v>0</v>
      </c>
      <c r="I113" s="294" t="s">
        <v>18</v>
      </c>
      <c r="J113" s="244" t="e">
        <f t="shared" si="14"/>
        <v>#DIV/0!</v>
      </c>
      <c r="K113" s="295" t="s">
        <v>376</v>
      </c>
      <c r="L113" s="293"/>
      <c r="M113" s="293"/>
      <c r="N113" s="293"/>
      <c r="O113" s="293"/>
      <c r="P113" s="271">
        <f t="shared" si="11"/>
        <v>0</v>
      </c>
      <c r="Q113" s="293">
        <v>0</v>
      </c>
      <c r="R113" s="294" t="s">
        <v>18</v>
      </c>
      <c r="S113" s="274" t="e">
        <f t="shared" si="15"/>
        <v>#DIV/0!</v>
      </c>
      <c r="T113" s="77">
        <f t="shared" si="16"/>
        <v>0</v>
      </c>
      <c r="U113" s="77">
        <f t="shared" si="12"/>
        <v>0</v>
      </c>
      <c r="V113" s="78" t="e">
        <f t="shared" si="13"/>
        <v>#DIV/0!</v>
      </c>
    </row>
    <row r="114" spans="1:22" x14ac:dyDescent="0.5">
      <c r="A114" s="246">
        <v>108</v>
      </c>
      <c r="B114" s="252" t="s">
        <v>377</v>
      </c>
      <c r="C114" s="293">
        <v>0</v>
      </c>
      <c r="D114" s="293">
        <v>0</v>
      </c>
      <c r="E114" s="293">
        <v>0</v>
      </c>
      <c r="F114" s="293">
        <v>0</v>
      </c>
      <c r="G114" s="271">
        <f t="shared" si="10"/>
        <v>0</v>
      </c>
      <c r="H114" s="293">
        <v>0</v>
      </c>
      <c r="I114" s="294" t="s">
        <v>18</v>
      </c>
      <c r="J114" s="244" t="e">
        <f t="shared" si="14"/>
        <v>#DIV/0!</v>
      </c>
      <c r="K114" s="295" t="s">
        <v>377</v>
      </c>
      <c r="L114" s="293">
        <v>63550</v>
      </c>
      <c r="M114" s="293">
        <v>0</v>
      </c>
      <c r="N114" s="293">
        <v>0</v>
      </c>
      <c r="O114" s="293">
        <v>0</v>
      </c>
      <c r="P114" s="271">
        <f t="shared" si="11"/>
        <v>63550</v>
      </c>
      <c r="Q114" s="293">
        <v>0</v>
      </c>
      <c r="R114" s="294" t="s">
        <v>18</v>
      </c>
      <c r="S114" s="274" t="e">
        <f t="shared" si="15"/>
        <v>#DIV/0!</v>
      </c>
      <c r="T114" s="77">
        <f t="shared" si="16"/>
        <v>0</v>
      </c>
      <c r="U114" s="77">
        <f t="shared" si="12"/>
        <v>0</v>
      </c>
      <c r="V114" s="78" t="e">
        <f t="shared" si="13"/>
        <v>#DIV/0!</v>
      </c>
    </row>
    <row r="115" spans="1:22" x14ac:dyDescent="0.5">
      <c r="A115" s="246">
        <v>109</v>
      </c>
      <c r="B115" s="252" t="s">
        <v>378</v>
      </c>
      <c r="C115" s="293">
        <v>5687456.872457277</v>
      </c>
      <c r="D115" s="293">
        <v>198025.59706359729</v>
      </c>
      <c r="E115" s="293">
        <v>110551.10650864111</v>
      </c>
      <c r="F115" s="293">
        <v>39746.704416938868</v>
      </c>
      <c r="G115" s="271">
        <f t="shared" si="10"/>
        <v>6035780.2804464549</v>
      </c>
      <c r="H115" s="293">
        <v>463</v>
      </c>
      <c r="I115" s="294" t="s">
        <v>18</v>
      </c>
      <c r="J115" s="244">
        <f t="shared" si="14"/>
        <v>13036.242506363833</v>
      </c>
      <c r="K115" s="295" t="s">
        <v>378</v>
      </c>
      <c r="L115" s="293">
        <v>4095221.3074140167</v>
      </c>
      <c r="M115" s="293">
        <v>228026.14715748193</v>
      </c>
      <c r="N115" s="293">
        <v>109627.8552502449</v>
      </c>
      <c r="O115" s="293">
        <v>44297.313798044481</v>
      </c>
      <c r="P115" s="271">
        <f t="shared" si="11"/>
        <v>4477172.6236197883</v>
      </c>
      <c r="Q115" s="293">
        <v>1071</v>
      </c>
      <c r="R115" s="294" t="s">
        <v>18</v>
      </c>
      <c r="S115" s="274">
        <f t="shared" si="15"/>
        <v>4180.3665953499421</v>
      </c>
      <c r="T115" s="77">
        <f t="shared" si="16"/>
        <v>-25.822803091026024</v>
      </c>
      <c r="U115" s="77">
        <f t="shared" si="12"/>
        <v>131.31749460043196</v>
      </c>
      <c r="V115" s="78">
        <f t="shared" si="13"/>
        <v>-67.932733735896406</v>
      </c>
    </row>
    <row r="116" spans="1:22" x14ac:dyDescent="0.5">
      <c r="A116" s="246">
        <v>110</v>
      </c>
      <c r="B116" s="252" t="s">
        <v>379</v>
      </c>
      <c r="C116" s="293">
        <v>5141394.6418030448</v>
      </c>
      <c r="D116" s="293">
        <v>179012.82884677837</v>
      </c>
      <c r="E116" s="293">
        <v>99936.910185896922</v>
      </c>
      <c r="F116" s="293">
        <v>35930.556960915921</v>
      </c>
      <c r="G116" s="271">
        <f t="shared" si="10"/>
        <v>5456274.9377966365</v>
      </c>
      <c r="H116" s="293">
        <v>0</v>
      </c>
      <c r="I116" s="294" t="s">
        <v>18</v>
      </c>
      <c r="J116" s="244" t="e">
        <f t="shared" si="14"/>
        <v>#DIV/0!</v>
      </c>
      <c r="K116" s="295" t="s">
        <v>379</v>
      </c>
      <c r="L116" s="293">
        <v>4095221.3074140167</v>
      </c>
      <c r="M116" s="293">
        <v>228026.14715748193</v>
      </c>
      <c r="N116" s="293">
        <v>109627.8552502449</v>
      </c>
      <c r="O116" s="293">
        <v>44297.313798044481</v>
      </c>
      <c r="P116" s="271">
        <f t="shared" si="11"/>
        <v>4477172.6236197883</v>
      </c>
      <c r="Q116" s="293">
        <v>0</v>
      </c>
      <c r="R116" s="294" t="s">
        <v>18</v>
      </c>
      <c r="S116" s="274" t="e">
        <f t="shared" si="15"/>
        <v>#DIV/0!</v>
      </c>
      <c r="T116" s="77">
        <f t="shared" si="16"/>
        <v>-17.944519389857415</v>
      </c>
      <c r="U116" s="77">
        <f t="shared" si="12"/>
        <v>0</v>
      </c>
      <c r="V116" s="78" t="e">
        <f t="shared" si="13"/>
        <v>#DIV/0!</v>
      </c>
    </row>
    <row r="117" spans="1:22" x14ac:dyDescent="0.5">
      <c r="A117" s="246">
        <v>111</v>
      </c>
      <c r="B117" s="252" t="s">
        <v>380</v>
      </c>
      <c r="C117" s="293">
        <v>5141394.6418030448</v>
      </c>
      <c r="D117" s="293">
        <v>179012.82884677837</v>
      </c>
      <c r="E117" s="293">
        <v>99936.910185896922</v>
      </c>
      <c r="F117" s="293">
        <v>35930.556960915921</v>
      </c>
      <c r="G117" s="271">
        <f t="shared" si="10"/>
        <v>5456274.9377966365</v>
      </c>
      <c r="H117" s="293">
        <v>0</v>
      </c>
      <c r="I117" s="294" t="s">
        <v>438</v>
      </c>
      <c r="J117" s="244" t="e">
        <f t="shared" si="14"/>
        <v>#DIV/0!</v>
      </c>
      <c r="K117" s="295" t="s">
        <v>380</v>
      </c>
      <c r="L117" s="293">
        <v>4095221.3074140167</v>
      </c>
      <c r="M117" s="293">
        <v>228026.14715748193</v>
      </c>
      <c r="N117" s="293">
        <v>109627.8552502449</v>
      </c>
      <c r="O117" s="293">
        <v>44297.313798044481</v>
      </c>
      <c r="P117" s="271">
        <f t="shared" si="11"/>
        <v>4477172.6236197883</v>
      </c>
      <c r="Q117" s="293">
        <v>45</v>
      </c>
      <c r="R117" s="294" t="s">
        <v>438</v>
      </c>
      <c r="S117" s="274">
        <f t="shared" si="15"/>
        <v>99492.724969328629</v>
      </c>
      <c r="T117" s="77">
        <f t="shared" si="16"/>
        <v>-17.944519389857415</v>
      </c>
      <c r="U117" s="77">
        <f t="shared" si="12"/>
        <v>0</v>
      </c>
      <c r="V117" s="78" t="e">
        <f t="shared" si="13"/>
        <v>#DIV/0!</v>
      </c>
    </row>
    <row r="118" spans="1:22" x14ac:dyDescent="0.5">
      <c r="A118" s="246">
        <v>112</v>
      </c>
      <c r="B118" s="252" t="s">
        <v>381</v>
      </c>
      <c r="C118" s="293">
        <v>74558601.927653685</v>
      </c>
      <c r="D118" s="293">
        <v>2595977.779532887</v>
      </c>
      <c r="E118" s="293">
        <v>1449248.0783029154</v>
      </c>
      <c r="F118" s="293">
        <v>521051.63678863936</v>
      </c>
      <c r="G118" s="271">
        <f t="shared" si="10"/>
        <v>79124879.422278136</v>
      </c>
      <c r="H118" s="293">
        <v>1092</v>
      </c>
      <c r="I118" s="294" t="s">
        <v>18</v>
      </c>
      <c r="J118" s="244">
        <f t="shared" si="14"/>
        <v>72458.680789631995</v>
      </c>
      <c r="K118" s="295" t="s">
        <v>381</v>
      </c>
      <c r="L118" s="293">
        <v>47665112.059106119</v>
      </c>
      <c r="M118" s="293">
        <v>2654042.6122980174</v>
      </c>
      <c r="N118" s="293">
        <v>1275980.8598969353</v>
      </c>
      <c r="O118" s="293">
        <v>515585.42691664031</v>
      </c>
      <c r="P118" s="271">
        <f t="shared" si="11"/>
        <v>52110720.958217718</v>
      </c>
      <c r="Q118" s="293">
        <v>5073</v>
      </c>
      <c r="R118" s="294" t="s">
        <v>18</v>
      </c>
      <c r="S118" s="274">
        <f t="shared" si="15"/>
        <v>10272.17050230982</v>
      </c>
      <c r="T118" s="77">
        <f t="shared" si="16"/>
        <v>-34.141168569609725</v>
      </c>
      <c r="U118" s="77">
        <f t="shared" si="12"/>
        <v>364.56043956043953</v>
      </c>
      <c r="V118" s="78">
        <f t="shared" si="13"/>
        <v>-85.823409437810724</v>
      </c>
    </row>
    <row r="119" spans="1:22" x14ac:dyDescent="0.5">
      <c r="A119" s="246">
        <v>113</v>
      </c>
      <c r="B119" s="252" t="s">
        <v>382</v>
      </c>
      <c r="C119" s="293">
        <v>32111344.510837976</v>
      </c>
      <c r="D119" s="293">
        <v>737593.85913423181</v>
      </c>
      <c r="E119" s="293">
        <v>4189068.2095736363</v>
      </c>
      <c r="F119" s="293">
        <v>5948678.4735116446</v>
      </c>
      <c r="G119" s="271">
        <f t="shared" si="10"/>
        <v>42986685.053057484</v>
      </c>
      <c r="H119" s="293">
        <v>44086</v>
      </c>
      <c r="I119" s="294" t="s">
        <v>427</v>
      </c>
      <c r="J119" s="244">
        <f t="shared" si="14"/>
        <v>975.06430733242939</v>
      </c>
      <c r="K119" s="295" t="s">
        <v>382</v>
      </c>
      <c r="L119" s="293">
        <v>2291370.2065713457</v>
      </c>
      <c r="M119" s="293">
        <v>2147692.4789830763</v>
      </c>
      <c r="N119" s="293">
        <v>182426.4615711667</v>
      </c>
      <c r="O119" s="293">
        <v>613005.70043183968</v>
      </c>
      <c r="P119" s="271">
        <f t="shared" si="11"/>
        <v>5234494.8475574283</v>
      </c>
      <c r="Q119" s="293">
        <v>41795</v>
      </c>
      <c r="R119" s="294" t="s">
        <v>427</v>
      </c>
      <c r="S119" s="274">
        <f t="shared" si="15"/>
        <v>125.24213057919437</v>
      </c>
      <c r="T119" s="77">
        <f t="shared" si="16"/>
        <v>-87.822985556814615</v>
      </c>
      <c r="U119" s="77">
        <f t="shared" si="12"/>
        <v>-5.1966610715419854</v>
      </c>
      <c r="V119" s="78">
        <f t="shared" si="13"/>
        <v>-87.155500448803167</v>
      </c>
    </row>
    <row r="120" spans="1:22" x14ac:dyDescent="0.5">
      <c r="A120" s="246">
        <v>114</v>
      </c>
      <c r="B120" s="252" t="s">
        <v>383</v>
      </c>
      <c r="C120" s="293">
        <v>8369489.1692688167</v>
      </c>
      <c r="D120" s="293">
        <v>258121.98444421575</v>
      </c>
      <c r="E120" s="293">
        <v>168115.85707455996</v>
      </c>
      <c r="F120" s="293">
        <v>60136.918465931944</v>
      </c>
      <c r="G120" s="271">
        <f t="shared" si="10"/>
        <v>8855863.929253526</v>
      </c>
      <c r="H120" s="293">
        <v>169</v>
      </c>
      <c r="I120" s="294" t="s">
        <v>18</v>
      </c>
      <c r="J120" s="244">
        <f t="shared" si="14"/>
        <v>52401.561711559327</v>
      </c>
      <c r="K120" s="295" t="s">
        <v>383</v>
      </c>
      <c r="L120" s="293">
        <v>6057801.281427525</v>
      </c>
      <c r="M120" s="293">
        <v>1875.0382647314304</v>
      </c>
      <c r="N120" s="293">
        <v>503218.5875627402</v>
      </c>
      <c r="O120" s="293">
        <v>58710.966706831423</v>
      </c>
      <c r="P120" s="271">
        <f t="shared" si="11"/>
        <v>6621605.8739618277</v>
      </c>
      <c r="Q120" s="293">
        <v>144</v>
      </c>
      <c r="R120" s="294" t="s">
        <v>18</v>
      </c>
      <c r="S120" s="274">
        <f t="shared" si="15"/>
        <v>45983.374124734917</v>
      </c>
      <c r="T120" s="77">
        <f t="shared" si="16"/>
        <v>-25.229137136031259</v>
      </c>
      <c r="U120" s="77">
        <f t="shared" si="12"/>
        <v>-14.792899408284024</v>
      </c>
      <c r="V120" s="78">
        <f t="shared" si="13"/>
        <v>-12.248084555481126</v>
      </c>
    </row>
    <row r="121" spans="1:22" x14ac:dyDescent="0.5">
      <c r="A121" s="246">
        <v>115</v>
      </c>
      <c r="B121" s="252" t="s">
        <v>384</v>
      </c>
      <c r="C121" s="293">
        <v>2683855.6856065295</v>
      </c>
      <c r="D121" s="293">
        <v>1587871.7504605558</v>
      </c>
      <c r="E121" s="293">
        <v>345540.61100535159</v>
      </c>
      <c r="F121" s="293">
        <v>635818.77827586874</v>
      </c>
      <c r="G121" s="271">
        <f t="shared" si="10"/>
        <v>5253086.8253483064</v>
      </c>
      <c r="H121" s="293">
        <v>1838</v>
      </c>
      <c r="I121" s="294" t="s">
        <v>427</v>
      </c>
      <c r="J121" s="244">
        <f t="shared" si="14"/>
        <v>2858.0450627575115</v>
      </c>
      <c r="K121" s="295" t="s">
        <v>384</v>
      </c>
      <c r="L121" s="293">
        <v>9662140.6917284112</v>
      </c>
      <c r="M121" s="293">
        <v>6435196.9326996058</v>
      </c>
      <c r="N121" s="293">
        <v>1033519.7600227048</v>
      </c>
      <c r="O121" s="293">
        <v>3184028.4913703925</v>
      </c>
      <c r="P121" s="271">
        <f t="shared" si="11"/>
        <v>20314885.875821114</v>
      </c>
      <c r="Q121" s="293">
        <v>0</v>
      </c>
      <c r="R121" s="294" t="s">
        <v>427</v>
      </c>
      <c r="S121" s="274" t="e">
        <f t="shared" si="15"/>
        <v>#DIV/0!</v>
      </c>
      <c r="T121" s="77">
        <f t="shared" si="16"/>
        <v>286.72282700132479</v>
      </c>
      <c r="U121" s="77">
        <f t="shared" si="12"/>
        <v>-100</v>
      </c>
      <c r="V121" s="78" t="e">
        <f t="shared" si="13"/>
        <v>#DIV/0!</v>
      </c>
    </row>
    <row r="122" spans="1:22" x14ac:dyDescent="0.5">
      <c r="A122" s="246">
        <v>116</v>
      </c>
      <c r="B122" s="252" t="s">
        <v>385</v>
      </c>
      <c r="C122" s="293">
        <v>752345.79384931992</v>
      </c>
      <c r="D122" s="293">
        <v>40094.536783943091</v>
      </c>
      <c r="E122" s="293">
        <v>34577.481827919131</v>
      </c>
      <c r="F122" s="293">
        <v>11730.370553036257</v>
      </c>
      <c r="G122" s="271">
        <f t="shared" si="10"/>
        <v>838748.18301421835</v>
      </c>
      <c r="H122" s="293">
        <v>32499049</v>
      </c>
      <c r="I122" s="294" t="s">
        <v>427</v>
      </c>
      <c r="J122" s="244">
        <f t="shared" si="14"/>
        <v>2.5808391593680736E-2</v>
      </c>
      <c r="K122" s="295" t="s">
        <v>385</v>
      </c>
      <c r="L122" s="293">
        <v>2680987.7411921034</v>
      </c>
      <c r="M122" s="293">
        <v>445274.85867620067</v>
      </c>
      <c r="N122" s="293">
        <v>156226.30440169561</v>
      </c>
      <c r="O122" s="293">
        <v>519547.78298513492</v>
      </c>
      <c r="P122" s="271">
        <f t="shared" si="11"/>
        <v>3802036.6872551348</v>
      </c>
      <c r="Q122" s="293">
        <v>34580283</v>
      </c>
      <c r="R122" s="294" t="s">
        <v>427</v>
      </c>
      <c r="S122" s="274">
        <f t="shared" si="15"/>
        <v>0.10994810792193734</v>
      </c>
      <c r="T122" s="77">
        <f t="shared" si="16"/>
        <v>353.29894767601343</v>
      </c>
      <c r="U122" s="77">
        <f t="shared" si="12"/>
        <v>6.4039843135102208</v>
      </c>
      <c r="V122" s="78">
        <f t="shared" si="13"/>
        <v>326.01689269492664</v>
      </c>
    </row>
    <row r="123" spans="1:22" x14ac:dyDescent="0.5">
      <c r="A123" s="246">
        <v>117</v>
      </c>
      <c r="B123" s="252" t="s">
        <v>386</v>
      </c>
      <c r="C123" s="293">
        <v>42772.814571513991</v>
      </c>
      <c r="D123" s="293">
        <v>3105.3212254585433</v>
      </c>
      <c r="E123" s="293">
        <v>856.50827336690418</v>
      </c>
      <c r="F123" s="293">
        <v>427.63726795380762</v>
      </c>
      <c r="G123" s="271">
        <f t="shared" si="10"/>
        <v>47162.281338293251</v>
      </c>
      <c r="H123" s="293">
        <v>0</v>
      </c>
      <c r="I123" s="294" t="s">
        <v>17</v>
      </c>
      <c r="J123" s="244" t="e">
        <f t="shared" si="14"/>
        <v>#DIV/0!</v>
      </c>
      <c r="K123" s="295" t="s">
        <v>386</v>
      </c>
      <c r="L123" s="293">
        <v>1457953.7700003048</v>
      </c>
      <c r="M123" s="293">
        <v>170177.45375663592</v>
      </c>
      <c r="N123" s="293">
        <v>59425.942178790021</v>
      </c>
      <c r="O123" s="293">
        <v>22882.109010456184</v>
      </c>
      <c r="P123" s="271">
        <f t="shared" si="11"/>
        <v>1710439.2749461869</v>
      </c>
      <c r="Q123" s="293">
        <v>230</v>
      </c>
      <c r="R123" s="294" t="s">
        <v>17</v>
      </c>
      <c r="S123" s="274">
        <f t="shared" si="15"/>
        <v>7436.6924997660299</v>
      </c>
      <c r="T123" s="77">
        <f t="shared" si="16"/>
        <v>3526.7102150493338</v>
      </c>
      <c r="U123" s="77">
        <f t="shared" si="12"/>
        <v>0</v>
      </c>
      <c r="V123" s="78" t="e">
        <f t="shared" si="13"/>
        <v>#DIV/0!</v>
      </c>
    </row>
    <row r="124" spans="1:22" x14ac:dyDescent="0.5">
      <c r="A124" s="246">
        <v>118</v>
      </c>
      <c r="B124" s="252" t="s">
        <v>387</v>
      </c>
      <c r="C124" s="293">
        <v>5244868.6064627059</v>
      </c>
      <c r="D124" s="293">
        <v>182615.58032107906</v>
      </c>
      <c r="E124" s="293">
        <v>101948.20654286064</v>
      </c>
      <c r="F124" s="293">
        <v>36653.683163084279</v>
      </c>
      <c r="G124" s="271">
        <f t="shared" si="10"/>
        <v>5566086.0764897298</v>
      </c>
      <c r="H124" s="293">
        <v>0</v>
      </c>
      <c r="I124" s="294" t="s">
        <v>18</v>
      </c>
      <c r="J124" s="244" t="e">
        <f t="shared" si="14"/>
        <v>#DIV/0!</v>
      </c>
      <c r="K124" s="295" t="s">
        <v>387</v>
      </c>
      <c r="L124" s="293"/>
      <c r="M124" s="293"/>
      <c r="N124" s="293"/>
      <c r="O124" s="293"/>
      <c r="P124" s="271">
        <f t="shared" si="11"/>
        <v>0</v>
      </c>
      <c r="Q124" s="293">
        <v>0</v>
      </c>
      <c r="R124" s="294" t="s">
        <v>18</v>
      </c>
      <c r="S124" s="274" t="e">
        <f t="shared" si="15"/>
        <v>#DIV/0!</v>
      </c>
      <c r="T124" s="77">
        <f t="shared" si="16"/>
        <v>-100</v>
      </c>
      <c r="U124" s="77">
        <f t="shared" si="12"/>
        <v>0</v>
      </c>
      <c r="V124" s="78" t="e">
        <f t="shared" si="13"/>
        <v>#DIV/0!</v>
      </c>
    </row>
    <row r="125" spans="1:22" x14ac:dyDescent="0.5">
      <c r="A125" s="246">
        <v>119</v>
      </c>
      <c r="B125" s="252" t="s">
        <v>388</v>
      </c>
      <c r="C125" s="293">
        <v>0</v>
      </c>
      <c r="D125" s="293">
        <v>0</v>
      </c>
      <c r="E125" s="293">
        <v>0</v>
      </c>
      <c r="F125" s="293">
        <v>0</v>
      </c>
      <c r="G125" s="271">
        <f t="shared" si="10"/>
        <v>0</v>
      </c>
      <c r="H125" s="293">
        <v>0</v>
      </c>
      <c r="I125" s="294" t="s">
        <v>443</v>
      </c>
      <c r="J125" s="244" t="e">
        <f t="shared" si="14"/>
        <v>#DIV/0!</v>
      </c>
      <c r="K125" s="295" t="s">
        <v>388</v>
      </c>
      <c r="L125" s="293"/>
      <c r="M125" s="293"/>
      <c r="N125" s="293"/>
      <c r="O125" s="293"/>
      <c r="P125" s="271">
        <f t="shared" si="11"/>
        <v>0</v>
      </c>
      <c r="Q125" s="293">
        <v>0</v>
      </c>
      <c r="R125" s="294" t="s">
        <v>443</v>
      </c>
      <c r="S125" s="274" t="e">
        <f t="shared" si="15"/>
        <v>#DIV/0!</v>
      </c>
      <c r="T125" s="77">
        <f t="shared" si="16"/>
        <v>0</v>
      </c>
      <c r="U125" s="77">
        <f t="shared" si="12"/>
        <v>0</v>
      </c>
      <c r="V125" s="78" t="e">
        <f t="shared" si="13"/>
        <v>#DIV/0!</v>
      </c>
    </row>
    <row r="126" spans="1:22" x14ac:dyDescent="0.5">
      <c r="A126" s="246">
        <v>120</v>
      </c>
      <c r="B126" s="252" t="s">
        <v>389</v>
      </c>
      <c r="C126" s="293">
        <v>976872.10762851057</v>
      </c>
      <c r="D126" s="293">
        <v>282675.94201187813</v>
      </c>
      <c r="E126" s="293">
        <v>152361.64981019296</v>
      </c>
      <c r="F126" s="293">
        <v>122560.27676002184</v>
      </c>
      <c r="G126" s="271">
        <f t="shared" si="10"/>
        <v>1534469.9762106035</v>
      </c>
      <c r="H126" s="293">
        <v>719450</v>
      </c>
      <c r="I126" s="294" t="s">
        <v>443</v>
      </c>
      <c r="J126" s="244">
        <f t="shared" si="14"/>
        <v>2.1328375511996711</v>
      </c>
      <c r="K126" s="295" t="s">
        <v>389</v>
      </c>
      <c r="L126" s="293">
        <v>2597207.1794492193</v>
      </c>
      <c r="M126" s="293">
        <v>1966542.1879499457</v>
      </c>
      <c r="N126" s="293">
        <v>324807.33421774622</v>
      </c>
      <c r="O126" s="293">
        <v>812997.2197691662</v>
      </c>
      <c r="P126" s="271">
        <f t="shared" si="11"/>
        <v>5701553.9213860771</v>
      </c>
      <c r="Q126" s="293">
        <v>12137</v>
      </c>
      <c r="R126" s="294" t="s">
        <v>443</v>
      </c>
      <c r="S126" s="274">
        <f t="shared" si="15"/>
        <v>469.76632787229767</v>
      </c>
      <c r="T126" s="77">
        <f t="shared" si="16"/>
        <v>271.56503612186339</v>
      </c>
      <c r="U126" s="77">
        <f t="shared" si="12"/>
        <v>-98.313016887900488</v>
      </c>
      <c r="V126" s="78">
        <f t="shared" si="13"/>
        <v>21925.415278724118</v>
      </c>
    </row>
    <row r="127" spans="1:22" x14ac:dyDescent="0.5">
      <c r="A127" s="246">
        <v>121</v>
      </c>
      <c r="B127" s="252" t="s">
        <v>390</v>
      </c>
      <c r="C127" s="293">
        <v>10366703.465266353</v>
      </c>
      <c r="D127" s="293">
        <v>1570402.562624861</v>
      </c>
      <c r="E127" s="293">
        <v>343835.69108779408</v>
      </c>
      <c r="F127" s="293">
        <v>1139713.4636353496</v>
      </c>
      <c r="G127" s="271">
        <f t="shared" si="10"/>
        <v>13420655.182614356</v>
      </c>
      <c r="H127" s="293">
        <v>12</v>
      </c>
      <c r="I127" s="294" t="s">
        <v>17</v>
      </c>
      <c r="J127" s="244">
        <f t="shared" si="14"/>
        <v>1118387.9318845298</v>
      </c>
      <c r="K127" s="295" t="s">
        <v>390</v>
      </c>
      <c r="L127" s="293">
        <v>3839047.6419142778</v>
      </c>
      <c r="M127" s="293">
        <v>308035.02333100542</v>
      </c>
      <c r="N127" s="293">
        <v>192129.37858510326</v>
      </c>
      <c r="O127" s="293">
        <v>1953493.576517001</v>
      </c>
      <c r="P127" s="271">
        <f t="shared" si="11"/>
        <v>6292705.6203473872</v>
      </c>
      <c r="Q127" s="293">
        <v>0</v>
      </c>
      <c r="R127" s="294" t="s">
        <v>17</v>
      </c>
      <c r="S127" s="274" t="e">
        <f t="shared" si="15"/>
        <v>#DIV/0!</v>
      </c>
      <c r="T127" s="77">
        <f t="shared" si="16"/>
        <v>-53.111785268880126</v>
      </c>
      <c r="U127" s="77">
        <f t="shared" si="12"/>
        <v>-100</v>
      </c>
      <c r="V127" s="78" t="e">
        <f t="shared" si="13"/>
        <v>#DIV/0!</v>
      </c>
    </row>
    <row r="128" spans="1:22" x14ac:dyDescent="0.5">
      <c r="A128" s="246">
        <v>122</v>
      </c>
      <c r="B128" s="252" t="s">
        <v>391</v>
      </c>
      <c r="C128" s="293">
        <v>10823918.126412053</v>
      </c>
      <c r="D128" s="293">
        <v>1639663.8353079814</v>
      </c>
      <c r="E128" s="293">
        <v>359000.27253041213</v>
      </c>
      <c r="F128" s="293">
        <v>1189979.5590074372</v>
      </c>
      <c r="G128" s="271">
        <f t="shared" si="10"/>
        <v>14012561.793257885</v>
      </c>
      <c r="H128" s="293">
        <v>116</v>
      </c>
      <c r="I128" s="294" t="s">
        <v>17</v>
      </c>
      <c r="J128" s="244">
        <f t="shared" si="14"/>
        <v>120797.94649360246</v>
      </c>
      <c r="K128" s="295" t="s">
        <v>391</v>
      </c>
      <c r="L128" s="293">
        <v>3811400.7643984789</v>
      </c>
      <c r="M128" s="293">
        <v>305816.71104239771</v>
      </c>
      <c r="N128" s="293">
        <v>190745.76007020503</v>
      </c>
      <c r="O128" s="293">
        <v>1939425.504777486</v>
      </c>
      <c r="P128" s="271">
        <f t="shared" si="11"/>
        <v>6247388.7402885668</v>
      </c>
      <c r="Q128" s="293">
        <v>12</v>
      </c>
      <c r="R128" s="294" t="s">
        <v>17</v>
      </c>
      <c r="S128" s="274">
        <f t="shared" si="15"/>
        <v>520615.72835738055</v>
      </c>
      <c r="T128" s="77">
        <f t="shared" si="16"/>
        <v>-55.415798820637598</v>
      </c>
      <c r="U128" s="77">
        <f t="shared" si="12"/>
        <v>-89.65517241379311</v>
      </c>
      <c r="V128" s="78">
        <f t="shared" si="13"/>
        <v>330.98061140050316</v>
      </c>
    </row>
    <row r="129" spans="1:22" x14ac:dyDescent="0.5">
      <c r="A129" s="246">
        <v>123</v>
      </c>
      <c r="B129" s="252" t="s">
        <v>392</v>
      </c>
      <c r="C129" s="293">
        <v>10399290.016587866</v>
      </c>
      <c r="D129" s="293">
        <v>1575338.9441731391</v>
      </c>
      <c r="E129" s="293">
        <v>344916.49941141787</v>
      </c>
      <c r="F129" s="293">
        <v>1143296.0230669961</v>
      </c>
      <c r="G129" s="271">
        <f t="shared" si="10"/>
        <v>13462841.483239418</v>
      </c>
      <c r="H129" s="293">
        <v>203</v>
      </c>
      <c r="I129" s="294" t="s">
        <v>18</v>
      </c>
      <c r="J129" s="244">
        <f t="shared" si="14"/>
        <v>66319.416173593185</v>
      </c>
      <c r="K129" s="295" t="s">
        <v>392</v>
      </c>
      <c r="L129" s="293">
        <v>5223949.8797807386</v>
      </c>
      <c r="M129" s="293">
        <v>401788.9399528908</v>
      </c>
      <c r="N129" s="293">
        <v>250606.11134651501</v>
      </c>
      <c r="O129" s="293">
        <v>2548061.2718188385</v>
      </c>
      <c r="P129" s="271">
        <f t="shared" si="11"/>
        <v>8424406.2028989829</v>
      </c>
      <c r="Q129" s="293">
        <v>14</v>
      </c>
      <c r="R129" s="294" t="s">
        <v>18</v>
      </c>
      <c r="S129" s="274">
        <f t="shared" si="15"/>
        <v>601743.30020707019</v>
      </c>
      <c r="T129" s="77">
        <f t="shared" si="16"/>
        <v>-37.424753805599224</v>
      </c>
      <c r="U129" s="77">
        <f t="shared" si="12"/>
        <v>-93.103448275862064</v>
      </c>
      <c r="V129" s="78">
        <f t="shared" si="13"/>
        <v>807.34106981881143</v>
      </c>
    </row>
    <row r="130" spans="1:22" x14ac:dyDescent="0.5">
      <c r="A130" s="246">
        <v>124</v>
      </c>
      <c r="B130" s="252" t="s">
        <v>393</v>
      </c>
      <c r="C130" s="293">
        <v>1089464.3819672447</v>
      </c>
      <c r="D130" s="293">
        <v>58060.495711803058</v>
      </c>
      <c r="E130" s="293">
        <v>50071.30388394554</v>
      </c>
      <c r="F130" s="293">
        <v>16986.631691556926</v>
      </c>
      <c r="G130" s="271">
        <f t="shared" si="10"/>
        <v>1214582.8132545501</v>
      </c>
      <c r="H130" s="293">
        <v>1</v>
      </c>
      <c r="I130" s="294" t="s">
        <v>444</v>
      </c>
      <c r="J130" s="244">
        <f t="shared" si="14"/>
        <v>1214582.8132545501</v>
      </c>
      <c r="K130" s="295" t="s">
        <v>393</v>
      </c>
      <c r="L130" s="293">
        <v>3745832.9420355838</v>
      </c>
      <c r="M130" s="293">
        <v>622130.86925489153</v>
      </c>
      <c r="N130" s="293">
        <v>218276.87924456585</v>
      </c>
      <c r="O130" s="293">
        <v>725903.80424563994</v>
      </c>
      <c r="P130" s="271">
        <f t="shared" si="11"/>
        <v>5312144.4947806811</v>
      </c>
      <c r="Q130" s="293">
        <v>1</v>
      </c>
      <c r="R130" s="294" t="s">
        <v>444</v>
      </c>
      <c r="S130" s="274">
        <f t="shared" si="15"/>
        <v>5312144.4947806811</v>
      </c>
      <c r="T130" s="77">
        <f t="shared" si="16"/>
        <v>337.36371343395348</v>
      </c>
      <c r="U130" s="77">
        <f t="shared" si="12"/>
        <v>0</v>
      </c>
      <c r="V130" s="78">
        <f t="shared" si="13"/>
        <v>337.36371343395348</v>
      </c>
    </row>
    <row r="131" spans="1:22" x14ac:dyDescent="0.5">
      <c r="A131" s="246">
        <v>125</v>
      </c>
      <c r="B131" s="252" t="s">
        <v>394</v>
      </c>
      <c r="C131" s="293">
        <v>4609226.4111838546</v>
      </c>
      <c r="D131" s="293">
        <v>334631.44174584304</v>
      </c>
      <c r="E131" s="293">
        <v>92297.890483676849</v>
      </c>
      <c r="F131" s="293">
        <v>46082.471064971782</v>
      </c>
      <c r="G131" s="271">
        <f t="shared" si="10"/>
        <v>5082238.2144783456</v>
      </c>
      <c r="H131" s="293">
        <v>118</v>
      </c>
      <c r="I131" s="294" t="s">
        <v>427</v>
      </c>
      <c r="J131" s="244">
        <f t="shared" si="14"/>
        <v>43069.815376935134</v>
      </c>
      <c r="K131" s="397" t="s">
        <v>394</v>
      </c>
      <c r="L131" s="293">
        <v>1443672.1818209563</v>
      </c>
      <c r="M131" s="293">
        <v>168510.45692726329</v>
      </c>
      <c r="N131" s="293">
        <v>58843.827127661163</v>
      </c>
      <c r="O131" s="293">
        <v>22657.96414092289</v>
      </c>
      <c r="P131" s="271">
        <f t="shared" si="11"/>
        <v>1693684.4300168038</v>
      </c>
      <c r="Q131" s="293">
        <v>741</v>
      </c>
      <c r="R131" s="294" t="s">
        <v>427</v>
      </c>
      <c r="S131" s="274">
        <f t="shared" si="15"/>
        <v>2285.6739946245666</v>
      </c>
      <c r="T131" s="77">
        <f t="shared" si="16"/>
        <v>-66.674438337191404</v>
      </c>
      <c r="U131" s="77">
        <f t="shared" si="12"/>
        <v>527.96610169491521</v>
      </c>
      <c r="V131" s="78">
        <f t="shared" si="13"/>
        <v>-94.693095443709296</v>
      </c>
    </row>
    <row r="132" spans="1:22" x14ac:dyDescent="0.5">
      <c r="A132" s="246">
        <v>126</v>
      </c>
      <c r="B132" s="252" t="s">
        <v>395</v>
      </c>
      <c r="C132" s="293">
        <v>16176279.183076875</v>
      </c>
      <c r="D132" s="293">
        <v>14697.892972850452</v>
      </c>
      <c r="E132" s="293">
        <v>729719.17268971913</v>
      </c>
      <c r="F132" s="293">
        <v>59168.508811890802</v>
      </c>
      <c r="G132" s="271">
        <f t="shared" si="10"/>
        <v>16979864.757551335</v>
      </c>
      <c r="H132" s="293">
        <v>67</v>
      </c>
      <c r="I132" s="294" t="s">
        <v>432</v>
      </c>
      <c r="J132" s="244">
        <f t="shared" si="14"/>
        <v>253430.81727688559</v>
      </c>
      <c r="K132" s="397" t="s">
        <v>395</v>
      </c>
      <c r="L132" s="293">
        <v>5884055.7892404236</v>
      </c>
      <c r="M132" s="293">
        <v>1821.2597680392048</v>
      </c>
      <c r="N132" s="293">
        <v>488785.63456346607</v>
      </c>
      <c r="O132" s="293">
        <v>57027.061056355029</v>
      </c>
      <c r="P132" s="271">
        <f t="shared" si="11"/>
        <v>6431689.7446282841</v>
      </c>
      <c r="Q132" s="293">
        <v>70</v>
      </c>
      <c r="R132" s="294" t="s">
        <v>432</v>
      </c>
      <c r="S132" s="274">
        <f t="shared" si="15"/>
        <v>91881.28206611835</v>
      </c>
      <c r="T132" s="77">
        <f t="shared" si="16"/>
        <v>-62.12166683030874</v>
      </c>
      <c r="U132" s="77">
        <f t="shared" si="12"/>
        <v>4.4776119402985071</v>
      </c>
      <c r="V132" s="78">
        <f t="shared" si="13"/>
        <v>-63.745023966152644</v>
      </c>
    </row>
    <row r="133" spans="1:22" x14ac:dyDescent="0.5">
      <c r="A133" s="246">
        <v>127</v>
      </c>
      <c r="B133" s="252" t="s">
        <v>396</v>
      </c>
      <c r="C133" s="293">
        <v>25235046.97545886</v>
      </c>
      <c r="D133" s="293">
        <v>22928.75978538836</v>
      </c>
      <c r="E133" s="293">
        <v>1138364.2303220583</v>
      </c>
      <c r="F133" s="293">
        <v>92303.06193639207</v>
      </c>
      <c r="G133" s="271">
        <f t="shared" si="10"/>
        <v>26488643.027502701</v>
      </c>
      <c r="H133" s="293">
        <v>1845</v>
      </c>
      <c r="I133" s="294" t="s">
        <v>445</v>
      </c>
      <c r="J133" s="244">
        <f t="shared" si="14"/>
        <v>14356.988090787372</v>
      </c>
      <c r="K133" s="397" t="s">
        <v>396</v>
      </c>
      <c r="L133" s="293">
        <v>10313030.759908414</v>
      </c>
      <c r="M133" s="293">
        <v>3192.1362887003916</v>
      </c>
      <c r="N133" s="293">
        <v>856698.41769211134</v>
      </c>
      <c r="O133" s="293">
        <v>99951.777462206141</v>
      </c>
      <c r="P133" s="271">
        <f t="shared" si="11"/>
        <v>11272873.091351433</v>
      </c>
      <c r="Q133" s="293">
        <v>3073</v>
      </c>
      <c r="R133" s="294" t="s">
        <v>445</v>
      </c>
      <c r="S133" s="274">
        <f t="shared" si="15"/>
        <v>3668.3609148556566</v>
      </c>
      <c r="T133" s="77">
        <f t="shared" si="16"/>
        <v>-57.442617654490633</v>
      </c>
      <c r="U133" s="77">
        <f t="shared" si="12"/>
        <v>66.558265582655835</v>
      </c>
      <c r="V133" s="78">
        <f t="shared" si="13"/>
        <v>-74.448952024905708</v>
      </c>
    </row>
    <row r="134" spans="1:22" x14ac:dyDescent="0.5">
      <c r="A134" s="246">
        <v>128</v>
      </c>
      <c r="B134" s="252" t="s">
        <v>397</v>
      </c>
      <c r="C134" s="293">
        <v>36433815.817316398</v>
      </c>
      <c r="D134" s="293">
        <v>33104.048181592152</v>
      </c>
      <c r="E134" s="293">
        <v>1643545.6902818347</v>
      </c>
      <c r="F134" s="293">
        <v>133265.1673379225</v>
      </c>
      <c r="G134" s="271">
        <f t="shared" si="10"/>
        <v>38243730.723117754</v>
      </c>
      <c r="H134" s="293">
        <v>847772</v>
      </c>
      <c r="I134" s="294" t="s">
        <v>440</v>
      </c>
      <c r="J134" s="244">
        <f t="shared" si="14"/>
        <v>45.110867925713229</v>
      </c>
      <c r="K134" s="397" t="s">
        <v>397</v>
      </c>
      <c r="L134" s="293">
        <v>16196848.305919345</v>
      </c>
      <c r="M134" s="293">
        <v>5013.3223146092669</v>
      </c>
      <c r="N134" s="293">
        <v>1345464.2615071079</v>
      </c>
      <c r="O134" s="293">
        <v>156976.52951407837</v>
      </c>
      <c r="P134" s="271">
        <f t="shared" si="11"/>
        <v>17704302.419255141</v>
      </c>
      <c r="Q134" s="293">
        <v>1088704</v>
      </c>
      <c r="R134" s="294" t="s">
        <v>440</v>
      </c>
      <c r="S134" s="274">
        <f t="shared" si="15"/>
        <v>16.261814431888872</v>
      </c>
      <c r="T134" s="77">
        <f t="shared" si="16"/>
        <v>-53.706654438519095</v>
      </c>
      <c r="U134" s="77">
        <f t="shared" si="12"/>
        <v>28.419433526938846</v>
      </c>
      <c r="V134" s="78">
        <f t="shared" si="13"/>
        <v>-63.951448554108559</v>
      </c>
    </row>
    <row r="135" spans="1:22" x14ac:dyDescent="0.5">
      <c r="A135" s="246">
        <v>129</v>
      </c>
      <c r="B135" s="252" t="s">
        <v>398</v>
      </c>
      <c r="C135" s="293">
        <v>47010855.380031012</v>
      </c>
      <c r="D135" s="293">
        <v>42714.428523260671</v>
      </c>
      <c r="E135" s="293">
        <v>2120680.6650098381</v>
      </c>
      <c r="F135" s="293">
        <v>171953.1530908462</v>
      </c>
      <c r="G135" s="271">
        <f t="shared" si="10"/>
        <v>49346203.62665496</v>
      </c>
      <c r="H135" s="293">
        <v>280.817363</v>
      </c>
      <c r="I135" s="294" t="s">
        <v>435</v>
      </c>
      <c r="J135" s="244">
        <f t="shared" si="14"/>
        <v>175723.4777062377</v>
      </c>
      <c r="K135" s="397" t="s">
        <v>398</v>
      </c>
      <c r="L135" s="293">
        <v>19673780.78177347</v>
      </c>
      <c r="M135" s="293">
        <v>6089.5183027644889</v>
      </c>
      <c r="N135" s="293">
        <v>1634291.3405522008</v>
      </c>
      <c r="O135" s="293">
        <v>190674.24545890844</v>
      </c>
      <c r="P135" s="271">
        <f t="shared" si="11"/>
        <v>21504835.886087343</v>
      </c>
      <c r="Q135" s="293">
        <v>385.68354999999997</v>
      </c>
      <c r="R135" s="294" t="s">
        <v>435</v>
      </c>
      <c r="S135" s="274">
        <f t="shared" si="15"/>
        <v>55757.721287535715</v>
      </c>
      <c r="T135" s="77">
        <f t="shared" si="16"/>
        <v>-56.420485659263079</v>
      </c>
      <c r="U135" s="77">
        <f t="shared" si="12"/>
        <v>37.343199109807166</v>
      </c>
      <c r="V135" s="78">
        <f t="shared" si="13"/>
        <v>-68.269623379098149</v>
      </c>
    </row>
    <row r="136" spans="1:22" x14ac:dyDescent="0.5">
      <c r="A136" s="246">
        <v>130</v>
      </c>
      <c r="B136" s="252" t="s">
        <v>399</v>
      </c>
      <c r="C136" s="293">
        <v>2323135.9559994563</v>
      </c>
      <c r="D136" s="293">
        <v>123806.18168322757</v>
      </c>
      <c r="E136" s="293">
        <v>106770.30689752867</v>
      </c>
      <c r="F136" s="293">
        <v>36221.70261566405</v>
      </c>
      <c r="G136" s="271">
        <f t="shared" ref="G136:G168" si="17">SUM(C136:F136)</f>
        <v>2589934.1471958761</v>
      </c>
      <c r="H136" s="293">
        <v>32491314</v>
      </c>
      <c r="I136" s="294" t="s">
        <v>427</v>
      </c>
      <c r="J136" s="244">
        <f t="shared" si="14"/>
        <v>7.9711585293099449E-2</v>
      </c>
      <c r="K136" s="295" t="s">
        <v>399</v>
      </c>
      <c r="L136" s="293">
        <v>0</v>
      </c>
      <c r="M136" s="293">
        <v>0</v>
      </c>
      <c r="N136" s="293">
        <v>0</v>
      </c>
      <c r="O136" s="293">
        <v>0</v>
      </c>
      <c r="P136" s="271">
        <f t="shared" si="11"/>
        <v>0</v>
      </c>
      <c r="Q136" s="293">
        <v>0</v>
      </c>
      <c r="R136" s="294" t="s">
        <v>427</v>
      </c>
      <c r="S136" s="274" t="e">
        <f t="shared" si="15"/>
        <v>#DIV/0!</v>
      </c>
      <c r="T136" s="77">
        <f t="shared" si="16"/>
        <v>-100</v>
      </c>
      <c r="U136" s="77">
        <f t="shared" si="12"/>
        <v>-100</v>
      </c>
      <c r="V136" s="78" t="e">
        <f t="shared" si="13"/>
        <v>#DIV/0!</v>
      </c>
    </row>
    <row r="137" spans="1:22" s="150" customFormat="1" x14ac:dyDescent="0.5">
      <c r="A137" s="393"/>
      <c r="B137" s="394" t="s">
        <v>61</v>
      </c>
      <c r="C137" s="395"/>
      <c r="D137" s="395"/>
      <c r="E137" s="395"/>
      <c r="F137" s="395"/>
      <c r="G137" s="388"/>
      <c r="H137" s="395"/>
      <c r="I137" s="389"/>
      <c r="J137" s="390"/>
      <c r="K137" s="396" t="s">
        <v>61</v>
      </c>
      <c r="L137" s="395"/>
      <c r="M137" s="395"/>
      <c r="N137" s="395"/>
      <c r="O137" s="395"/>
      <c r="P137" s="388"/>
      <c r="Q137" s="395"/>
      <c r="R137" s="389"/>
      <c r="S137" s="390"/>
      <c r="T137" s="391"/>
      <c r="U137" s="391"/>
      <c r="V137" s="392"/>
    </row>
    <row r="138" spans="1:22" x14ac:dyDescent="0.5">
      <c r="A138" s="246">
        <v>131</v>
      </c>
      <c r="B138" s="252"/>
      <c r="C138" s="293">
        <v>0</v>
      </c>
      <c r="D138" s="293">
        <v>0</v>
      </c>
      <c r="E138" s="293">
        <v>0</v>
      </c>
      <c r="F138" s="293">
        <v>0</v>
      </c>
      <c r="G138" s="271">
        <f t="shared" si="17"/>
        <v>0</v>
      </c>
      <c r="H138" s="293">
        <v>0</v>
      </c>
      <c r="I138" s="294"/>
      <c r="J138" s="244" t="e">
        <f t="shared" ref="J138:J168" si="18">G138/H138</f>
        <v>#DIV/0!</v>
      </c>
      <c r="K138" s="295" t="s">
        <v>519</v>
      </c>
      <c r="L138" s="293">
        <v>52823398.196516909</v>
      </c>
      <c r="M138" s="293">
        <v>3074249.2714809342</v>
      </c>
      <c r="N138" s="293">
        <v>1267952.4278698065</v>
      </c>
      <c r="O138" s="293">
        <v>1066567.5564097485</v>
      </c>
      <c r="P138" s="271">
        <f t="shared" ref="P138:P168" si="19">SUM(L138:O138)</f>
        <v>58232167.452277392</v>
      </c>
      <c r="Q138" s="293">
        <v>149</v>
      </c>
      <c r="R138" s="294" t="s">
        <v>25</v>
      </c>
      <c r="S138" s="274">
        <f>P138/Q138</f>
        <v>390819.9157870966</v>
      </c>
      <c r="T138" s="77">
        <f t="shared" ref="T138:T168" si="20">IF(G138=0,0,(P138-G138)/G138)*100</f>
        <v>0</v>
      </c>
      <c r="U138" s="77">
        <f t="shared" ref="U138:U168" si="21">IF(H138=0,0,(Q138-H138)/H138)*100</f>
        <v>0</v>
      </c>
      <c r="V138" s="78" t="e">
        <f t="shared" ref="V138:V168" si="22">IF(J138=0,0,(S138-J138)/J138)*100</f>
        <v>#DIV/0!</v>
      </c>
    </row>
    <row r="139" spans="1:22" s="216" customFormat="1" x14ac:dyDescent="0.5">
      <c r="A139" s="414">
        <v>132</v>
      </c>
      <c r="B139" s="415" t="s">
        <v>400</v>
      </c>
      <c r="C139" s="416">
        <v>23142214.888375301</v>
      </c>
      <c r="D139" s="416">
        <v>36221.70261566405</v>
      </c>
      <c r="E139" s="416">
        <v>428633.69691399834</v>
      </c>
      <c r="F139" s="416">
        <v>163229.03549641787</v>
      </c>
      <c r="G139" s="271">
        <f t="shared" si="17"/>
        <v>23770299.32340138</v>
      </c>
      <c r="H139" s="416">
        <v>3448</v>
      </c>
      <c r="I139" s="417" t="s">
        <v>25</v>
      </c>
      <c r="J139" s="244">
        <f t="shared" si="18"/>
        <v>6893.9383188519087</v>
      </c>
      <c r="K139" s="397" t="s">
        <v>400</v>
      </c>
      <c r="L139" s="416">
        <v>28458492.895594165</v>
      </c>
      <c r="M139" s="416">
        <v>7998797.7371529611</v>
      </c>
      <c r="N139" s="416">
        <v>640379.65298789088</v>
      </c>
      <c r="O139" s="416">
        <v>280207.79604181217</v>
      </c>
      <c r="P139" s="418">
        <f t="shared" si="19"/>
        <v>37377878.081776828</v>
      </c>
      <c r="Q139" s="416">
        <v>3535</v>
      </c>
      <c r="R139" s="417" t="s">
        <v>25</v>
      </c>
      <c r="S139" s="274">
        <f t="shared" ref="S139:S168" si="23">P139/Q139</f>
        <v>10573.657165990617</v>
      </c>
      <c r="T139" s="419">
        <f t="shared" si="20"/>
        <v>57.246139702494446</v>
      </c>
      <c r="U139" s="419">
        <f t="shared" si="21"/>
        <v>2.5232018561484919</v>
      </c>
      <c r="V139" s="420">
        <f t="shared" si="22"/>
        <v>53.376149842772527</v>
      </c>
    </row>
    <row r="140" spans="1:22" x14ac:dyDescent="0.5">
      <c r="A140" s="246">
        <v>133</v>
      </c>
      <c r="B140" s="252" t="s">
        <v>401</v>
      </c>
      <c r="C140" s="293">
        <v>99883109.670446381</v>
      </c>
      <c r="D140" s="293">
        <v>112833.93078122643</v>
      </c>
      <c r="E140" s="293">
        <v>1850007.3032687784</v>
      </c>
      <c r="F140" s="293">
        <v>704505.75852528075</v>
      </c>
      <c r="G140" s="271">
        <f t="shared" si="17"/>
        <v>102550456.66302167</v>
      </c>
      <c r="H140" s="293">
        <v>30816</v>
      </c>
      <c r="I140" s="294" t="s">
        <v>575</v>
      </c>
      <c r="J140" s="244">
        <f t="shared" si="18"/>
        <v>3327.8315376110354</v>
      </c>
      <c r="K140" s="295" t="s">
        <v>401</v>
      </c>
      <c r="L140" s="293">
        <v>53697581.277946763</v>
      </c>
      <c r="M140" s="293">
        <v>15195785.599857911</v>
      </c>
      <c r="N140" s="293">
        <v>1216574.4225331743</v>
      </c>
      <c r="O140" s="293">
        <v>532330.52622505347</v>
      </c>
      <c r="P140" s="271">
        <f t="shared" si="19"/>
        <v>70642271.826562896</v>
      </c>
      <c r="Q140" s="293">
        <v>29846.22</v>
      </c>
      <c r="R140" s="294" t="s">
        <v>575</v>
      </c>
      <c r="S140" s="274">
        <f t="shared" si="23"/>
        <v>2366.8749954454165</v>
      </c>
      <c r="T140" s="77">
        <f t="shared" si="20"/>
        <v>-31.114619939049419</v>
      </c>
      <c r="U140" s="77">
        <f t="shared" si="21"/>
        <v>-3.1470015576323949</v>
      </c>
      <c r="V140" s="78">
        <f t="shared" si="22"/>
        <v>-28.876357811533477</v>
      </c>
    </row>
    <row r="141" spans="1:22" x14ac:dyDescent="0.5">
      <c r="A141" s="246">
        <v>134</v>
      </c>
      <c r="B141" s="252" t="s">
        <v>402</v>
      </c>
      <c r="C141" s="293">
        <v>61301496.567167446</v>
      </c>
      <c r="D141" s="293">
        <v>3473668.7528681755</v>
      </c>
      <c r="E141" s="293">
        <v>1166196.0292003318</v>
      </c>
      <c r="F141" s="293">
        <v>808285.6946653924</v>
      </c>
      <c r="G141" s="271">
        <f t="shared" si="17"/>
        <v>66749647.043901347</v>
      </c>
      <c r="H141" s="293">
        <v>419</v>
      </c>
      <c r="I141" s="294" t="s">
        <v>19</v>
      </c>
      <c r="J141" s="244">
        <f t="shared" si="18"/>
        <v>159307.0335176643</v>
      </c>
      <c r="K141" s="295" t="s">
        <v>402</v>
      </c>
      <c r="L141" s="293">
        <v>8824033.9578402545</v>
      </c>
      <c r="M141" s="293">
        <v>502663.98496013234</v>
      </c>
      <c r="N141" s="293">
        <v>211977.97404560057</v>
      </c>
      <c r="O141" s="293">
        <v>178310.1832695257</v>
      </c>
      <c r="P141" s="271">
        <f t="shared" si="19"/>
        <v>9716986.1001155134</v>
      </c>
      <c r="Q141" s="293">
        <v>730</v>
      </c>
      <c r="R141" s="294" t="s">
        <v>19</v>
      </c>
      <c r="S141" s="274">
        <f t="shared" si="23"/>
        <v>13310.939863171936</v>
      </c>
      <c r="T141" s="77">
        <f t="shared" si="20"/>
        <v>-85.442640477597379</v>
      </c>
      <c r="U141" s="77">
        <f t="shared" si="21"/>
        <v>74.224343675417657</v>
      </c>
      <c r="V141" s="78">
        <f t="shared" si="22"/>
        <v>-91.644474465908644</v>
      </c>
    </row>
    <row r="142" spans="1:22" x14ac:dyDescent="0.5">
      <c r="A142" s="414">
        <v>135</v>
      </c>
      <c r="B142" s="252" t="s">
        <v>403</v>
      </c>
      <c r="C142" s="293">
        <v>38651770.452226922</v>
      </c>
      <c r="D142" s="293">
        <v>2190214.8362042508</v>
      </c>
      <c r="E142" s="293">
        <v>735308.98505162809</v>
      </c>
      <c r="F142" s="293">
        <v>509639.64796184597</v>
      </c>
      <c r="G142" s="271">
        <f t="shared" si="17"/>
        <v>42086933.921444647</v>
      </c>
      <c r="H142" s="293">
        <v>53875</v>
      </c>
      <c r="I142" s="294" t="s">
        <v>446</v>
      </c>
      <c r="J142" s="244">
        <f t="shared" si="18"/>
        <v>781.1959892611535</v>
      </c>
      <c r="K142" s="295" t="s">
        <v>403</v>
      </c>
      <c r="L142" s="293">
        <v>20146922.192487847</v>
      </c>
      <c r="M142" s="293">
        <v>1207296.9855775267</v>
      </c>
      <c r="N142" s="293">
        <v>467588.0861791572</v>
      </c>
      <c r="O142" s="293">
        <v>393322.55021607375</v>
      </c>
      <c r="P142" s="271">
        <f t="shared" si="19"/>
        <v>22215129.814460605</v>
      </c>
      <c r="Q142" s="293">
        <v>52559</v>
      </c>
      <c r="R142" s="294" t="s">
        <v>446</v>
      </c>
      <c r="S142" s="274">
        <f t="shared" si="23"/>
        <v>422.67032885824705</v>
      </c>
      <c r="T142" s="77">
        <f t="shared" si="20"/>
        <v>-47.216088831927763</v>
      </c>
      <c r="U142" s="77">
        <f t="shared" si="21"/>
        <v>-2.4426914153132251</v>
      </c>
      <c r="V142" s="78">
        <f t="shared" si="22"/>
        <v>-45.894457387319157</v>
      </c>
    </row>
    <row r="143" spans="1:22" x14ac:dyDescent="0.5">
      <c r="A143" s="246">
        <v>136</v>
      </c>
      <c r="B143" s="252" t="s">
        <v>404</v>
      </c>
      <c r="C143" s="293">
        <v>26341623.764526907</v>
      </c>
      <c r="D143" s="293">
        <v>810147.79980589403</v>
      </c>
      <c r="E143" s="293">
        <v>527657.04013566114</v>
      </c>
      <c r="F143" s="293">
        <v>128785.57736969774</v>
      </c>
      <c r="G143" s="271">
        <f t="shared" si="17"/>
        <v>27808214.181838162</v>
      </c>
      <c r="H143" s="293">
        <v>5061</v>
      </c>
      <c r="I143" s="294" t="s">
        <v>19</v>
      </c>
      <c r="J143" s="244">
        <f t="shared" si="18"/>
        <v>5494.6086113096544</v>
      </c>
      <c r="K143" s="295" t="s">
        <v>404</v>
      </c>
      <c r="L143" s="293">
        <v>16718503.130401613</v>
      </c>
      <c r="M143" s="293">
        <v>584605.88516314258</v>
      </c>
      <c r="N143" s="293">
        <v>383954.79139632231</v>
      </c>
      <c r="O143" s="293">
        <v>115494.84654889295</v>
      </c>
      <c r="P143" s="271">
        <f t="shared" si="19"/>
        <v>17802558.653509971</v>
      </c>
      <c r="Q143" s="293">
        <v>2420</v>
      </c>
      <c r="R143" s="294" t="s">
        <v>19</v>
      </c>
      <c r="S143" s="274">
        <f t="shared" si="23"/>
        <v>7356.4291956652769</v>
      </c>
      <c r="T143" s="77">
        <f t="shared" si="20"/>
        <v>-35.980935211808713</v>
      </c>
      <c r="U143" s="77">
        <f t="shared" si="21"/>
        <v>-52.183362971744721</v>
      </c>
      <c r="V143" s="78">
        <f t="shared" si="22"/>
        <v>33.884498716130622</v>
      </c>
    </row>
    <row r="144" spans="1:22" x14ac:dyDescent="0.5">
      <c r="A144" s="246">
        <v>137</v>
      </c>
      <c r="B144" s="252" t="s">
        <v>405</v>
      </c>
      <c r="C144" s="293">
        <v>26953704.204120211</v>
      </c>
      <c r="D144" s="293">
        <v>828972.59306364751</v>
      </c>
      <c r="E144" s="293">
        <v>539917.80871879088</v>
      </c>
      <c r="F144" s="293">
        <v>131778.07067665461</v>
      </c>
      <c r="G144" s="271">
        <f t="shared" si="17"/>
        <v>28454372.676579304</v>
      </c>
      <c r="H144" s="293">
        <v>5518</v>
      </c>
      <c r="I144" s="294" t="s">
        <v>19</v>
      </c>
      <c r="J144" s="244">
        <f t="shared" si="18"/>
        <v>5156.6460088037884</v>
      </c>
      <c r="K144" s="295" t="s">
        <v>405</v>
      </c>
      <c r="L144" s="293">
        <v>17446664.065573011</v>
      </c>
      <c r="M144" s="293">
        <v>610067.92352428078</v>
      </c>
      <c r="N144" s="293">
        <v>400677.6330159338</v>
      </c>
      <c r="O144" s="293">
        <v>120525.13154597441</v>
      </c>
      <c r="P144" s="271">
        <f t="shared" si="19"/>
        <v>18577934.7536592</v>
      </c>
      <c r="Q144" s="293">
        <v>2195</v>
      </c>
      <c r="R144" s="294" t="s">
        <v>19</v>
      </c>
      <c r="S144" s="274">
        <f t="shared" si="23"/>
        <v>8463.7515962000907</v>
      </c>
      <c r="T144" s="77">
        <f t="shared" si="20"/>
        <v>-34.709737006605543</v>
      </c>
      <c r="U144" s="77">
        <f t="shared" si="21"/>
        <v>-60.221094599492574</v>
      </c>
      <c r="V144" s="78">
        <f t="shared" si="22"/>
        <v>64.132879816651752</v>
      </c>
    </row>
    <row r="145" spans="1:22" x14ac:dyDescent="0.5">
      <c r="A145" s="414">
        <v>138</v>
      </c>
      <c r="B145" s="252" t="s">
        <v>406</v>
      </c>
      <c r="C145" s="293">
        <v>15375995.780389201</v>
      </c>
      <c r="D145" s="293">
        <v>141359.79440148856</v>
      </c>
      <c r="E145" s="293">
        <v>264908.56108770636</v>
      </c>
      <c r="F145" s="293">
        <v>16828109.059548154</v>
      </c>
      <c r="G145" s="271">
        <f t="shared" si="17"/>
        <v>32610373.195426553</v>
      </c>
      <c r="H145" s="293">
        <v>5</v>
      </c>
      <c r="I145" s="294" t="s">
        <v>430</v>
      </c>
      <c r="J145" s="244">
        <f t="shared" si="18"/>
        <v>6522074.6390853105</v>
      </c>
      <c r="K145" s="295" t="s">
        <v>406</v>
      </c>
      <c r="L145" s="293">
        <v>3550538.6653835452</v>
      </c>
      <c r="M145" s="293">
        <v>5177388.5674646515</v>
      </c>
      <c r="N145" s="293">
        <v>55754.935666853977</v>
      </c>
      <c r="O145" s="293">
        <v>4513435.9192465879</v>
      </c>
      <c r="P145" s="271">
        <f t="shared" si="19"/>
        <v>13297118.087761639</v>
      </c>
      <c r="Q145" s="293">
        <v>8</v>
      </c>
      <c r="R145" s="294" t="s">
        <v>430</v>
      </c>
      <c r="S145" s="274">
        <f t="shared" si="23"/>
        <v>1662139.7609702048</v>
      </c>
      <c r="T145" s="77">
        <f t="shared" si="20"/>
        <v>-59.224268891143829</v>
      </c>
      <c r="U145" s="77">
        <f t="shared" si="21"/>
        <v>60</v>
      </c>
      <c r="V145" s="78">
        <f t="shared" si="22"/>
        <v>-74.515168056964882</v>
      </c>
    </row>
    <row r="146" spans="1:22" x14ac:dyDescent="0.5">
      <c r="A146" s="246">
        <v>139</v>
      </c>
      <c r="B146" s="252" t="s">
        <v>407</v>
      </c>
      <c r="C146" s="293">
        <v>5220948.3358748918</v>
      </c>
      <c r="D146" s="293">
        <v>3455565.2978281109</v>
      </c>
      <c r="E146" s="293">
        <v>89950.201009671699</v>
      </c>
      <c r="F146" s="293">
        <v>5714016.1356200129</v>
      </c>
      <c r="G146" s="271">
        <f t="shared" si="17"/>
        <v>14480479.970332688</v>
      </c>
      <c r="H146" s="293">
        <v>4</v>
      </c>
      <c r="I146" s="294" t="s">
        <v>22</v>
      </c>
      <c r="J146" s="244">
        <f t="shared" si="18"/>
        <v>3620119.9925831719</v>
      </c>
      <c r="K146" s="295" t="s">
        <v>407</v>
      </c>
      <c r="L146" s="293">
        <v>1858955.1548630036</v>
      </c>
      <c r="M146" s="293">
        <v>2692142.4350666609</v>
      </c>
      <c r="N146" s="293">
        <v>28855.24747905305</v>
      </c>
      <c r="O146" s="293">
        <v>2335870.5175250052</v>
      </c>
      <c r="P146" s="271">
        <f t="shared" si="19"/>
        <v>6915823.3549337229</v>
      </c>
      <c r="Q146" s="293">
        <v>5</v>
      </c>
      <c r="R146" s="294" t="s">
        <v>22</v>
      </c>
      <c r="S146" s="274">
        <f t="shared" si="23"/>
        <v>1383164.6709867446</v>
      </c>
      <c r="T146" s="77">
        <f t="shared" si="20"/>
        <v>-52.240372079497909</v>
      </c>
      <c r="U146" s="77">
        <f t="shared" si="21"/>
        <v>25</v>
      </c>
      <c r="V146" s="78">
        <f t="shared" si="22"/>
        <v>-61.792297663598326</v>
      </c>
    </row>
    <row r="147" spans="1:22" x14ac:dyDescent="0.5">
      <c r="A147" s="246">
        <v>140</v>
      </c>
      <c r="B147" s="252" t="s">
        <v>408</v>
      </c>
      <c r="C147" s="293">
        <v>9689906.6694934554</v>
      </c>
      <c r="D147" s="293">
        <v>112833.93078122643</v>
      </c>
      <c r="E147" s="293">
        <v>166944.5848940461</v>
      </c>
      <c r="F147" s="293">
        <v>10605024.125920475</v>
      </c>
      <c r="G147" s="271">
        <f t="shared" si="17"/>
        <v>20574709.311089203</v>
      </c>
      <c r="H147" s="293">
        <v>12171</v>
      </c>
      <c r="I147" s="294" t="s">
        <v>18</v>
      </c>
      <c r="J147" s="244">
        <f t="shared" si="18"/>
        <v>1690.4699129972232</v>
      </c>
      <c r="K147" s="295" t="s">
        <v>408</v>
      </c>
      <c r="L147" s="293">
        <v>1828325.6712968822</v>
      </c>
      <c r="M147" s="293">
        <v>13466527.865986686</v>
      </c>
      <c r="N147" s="293">
        <v>28709.56386891337</v>
      </c>
      <c r="O147" s="293">
        <v>2324077.2362489076</v>
      </c>
      <c r="P147" s="271">
        <f t="shared" si="19"/>
        <v>17647640.33740139</v>
      </c>
      <c r="Q147" s="293">
        <v>11109</v>
      </c>
      <c r="R147" s="294" t="s">
        <v>18</v>
      </c>
      <c r="S147" s="274">
        <f t="shared" si="23"/>
        <v>1588.5894623639742</v>
      </c>
      <c r="T147" s="77">
        <f t="shared" si="20"/>
        <v>-14.226538656904392</v>
      </c>
      <c r="U147" s="77">
        <f t="shared" si="21"/>
        <v>-8.7256593542026124</v>
      </c>
      <c r="V147" s="78">
        <f t="shared" si="22"/>
        <v>-6.026753262506384</v>
      </c>
    </row>
    <row r="148" spans="1:22" x14ac:dyDescent="0.5">
      <c r="A148" s="414">
        <v>141</v>
      </c>
      <c r="B148" s="252" t="s">
        <v>409</v>
      </c>
      <c r="C148" s="293">
        <v>39683228.562850676</v>
      </c>
      <c r="D148" s="293">
        <v>141359.79440148856</v>
      </c>
      <c r="E148" s="293">
        <v>683690.8079349933</v>
      </c>
      <c r="F148" s="293">
        <v>43430923.605113283</v>
      </c>
      <c r="G148" s="271">
        <f t="shared" si="17"/>
        <v>83939202.770300448</v>
      </c>
      <c r="H148" s="293">
        <v>3202</v>
      </c>
      <c r="I148" s="294" t="s">
        <v>19</v>
      </c>
      <c r="J148" s="244">
        <f t="shared" si="18"/>
        <v>26214.616730262474</v>
      </c>
      <c r="K148" s="295" t="s">
        <v>409</v>
      </c>
      <c r="L148" s="293">
        <v>6538289.4935794892</v>
      </c>
      <c r="M148" s="293">
        <v>9554364.1706233732</v>
      </c>
      <c r="N148" s="293">
        <v>102939.80880990686</v>
      </c>
      <c r="O148" s="293">
        <v>8333113.9215934826</v>
      </c>
      <c r="P148" s="271">
        <f t="shared" si="19"/>
        <v>24528707.394606251</v>
      </c>
      <c r="Q148" s="293">
        <v>3874</v>
      </c>
      <c r="R148" s="294" t="s">
        <v>19</v>
      </c>
      <c r="S148" s="274">
        <f t="shared" si="23"/>
        <v>6331.6229722783301</v>
      </c>
      <c r="T148" s="77">
        <f t="shared" si="20"/>
        <v>-70.778007670946039</v>
      </c>
      <c r="U148" s="77">
        <f t="shared" si="21"/>
        <v>20.986883198001248</v>
      </c>
      <c r="V148" s="78">
        <f t="shared" si="22"/>
        <v>-75.84697484831419</v>
      </c>
    </row>
    <row r="149" spans="1:22" x14ac:dyDescent="0.5">
      <c r="A149" s="246">
        <v>142</v>
      </c>
      <c r="B149" s="252" t="s">
        <v>410</v>
      </c>
      <c r="C149" s="293">
        <v>21448408.51470641</v>
      </c>
      <c r="D149" s="293">
        <v>737593.85913423181</v>
      </c>
      <c r="E149" s="293">
        <v>399842.06661020481</v>
      </c>
      <c r="F149" s="293">
        <v>115126.10015218168</v>
      </c>
      <c r="G149" s="271">
        <f t="shared" si="17"/>
        <v>22700970.54060303</v>
      </c>
      <c r="H149" s="293">
        <v>628</v>
      </c>
      <c r="I149" s="294" t="s">
        <v>18</v>
      </c>
      <c r="J149" s="244">
        <f t="shared" si="18"/>
        <v>36148.042262106734</v>
      </c>
      <c r="K149" s="295" t="s">
        <v>410</v>
      </c>
      <c r="L149" s="293">
        <v>3893393.2929695817</v>
      </c>
      <c r="M149" s="293">
        <v>360085.28404940461</v>
      </c>
      <c r="N149" s="293">
        <v>63817.692895586079</v>
      </c>
      <c r="O149" s="293">
        <v>25369.409509160974</v>
      </c>
      <c r="P149" s="271">
        <f t="shared" si="19"/>
        <v>4342665.6794237327</v>
      </c>
      <c r="Q149" s="293">
        <v>628</v>
      </c>
      <c r="R149" s="294" t="s">
        <v>18</v>
      </c>
      <c r="S149" s="274">
        <f t="shared" si="23"/>
        <v>6915.0727379358805</v>
      </c>
      <c r="T149" s="77">
        <f t="shared" si="20"/>
        <v>-80.870132086835568</v>
      </c>
      <c r="U149" s="77">
        <f t="shared" si="21"/>
        <v>0</v>
      </c>
      <c r="V149" s="78">
        <f t="shared" si="22"/>
        <v>-80.870132086835554</v>
      </c>
    </row>
    <row r="150" spans="1:22" x14ac:dyDescent="0.5">
      <c r="A150" s="246">
        <v>143</v>
      </c>
      <c r="B150" s="252" t="s">
        <v>411</v>
      </c>
      <c r="C150" s="293">
        <v>65754704.762124568</v>
      </c>
      <c r="D150" s="293">
        <v>112833.93078122643</v>
      </c>
      <c r="E150" s="293">
        <v>1225801.7662897748</v>
      </c>
      <c r="F150" s="293">
        <v>352943.79630688945</v>
      </c>
      <c r="G150" s="271">
        <f t="shared" si="17"/>
        <v>67446284.255502462</v>
      </c>
      <c r="H150" s="293">
        <v>772</v>
      </c>
      <c r="I150" s="294" t="s">
        <v>18</v>
      </c>
      <c r="J150" s="244">
        <f t="shared" si="18"/>
        <v>87365.653180702677</v>
      </c>
      <c r="K150" s="295" t="s">
        <v>411</v>
      </c>
      <c r="L150" s="293">
        <v>63972875.981473848</v>
      </c>
      <c r="M150" s="293">
        <v>5916610.3924929928</v>
      </c>
      <c r="N150" s="293">
        <v>1048597.212206943</v>
      </c>
      <c r="O150" s="293">
        <v>416848.22624608607</v>
      </c>
      <c r="P150" s="271">
        <f t="shared" si="19"/>
        <v>71354931.812419876</v>
      </c>
      <c r="Q150" s="293">
        <v>772</v>
      </c>
      <c r="R150" s="294" t="s">
        <v>18</v>
      </c>
      <c r="S150" s="274">
        <f t="shared" si="23"/>
        <v>92428.668150802943</v>
      </c>
      <c r="T150" s="77">
        <f t="shared" si="20"/>
        <v>5.795200729087659</v>
      </c>
      <c r="U150" s="77">
        <f t="shared" si="21"/>
        <v>0</v>
      </c>
      <c r="V150" s="78">
        <f t="shared" si="22"/>
        <v>5.7952007290876466</v>
      </c>
    </row>
    <row r="151" spans="1:22" x14ac:dyDescent="0.5">
      <c r="A151" s="414">
        <v>144</v>
      </c>
      <c r="B151" s="252" t="s">
        <v>412</v>
      </c>
      <c r="C151" s="293">
        <v>21021369.077183913</v>
      </c>
      <c r="D151" s="293">
        <v>722908.30955097219</v>
      </c>
      <c r="E151" s="293">
        <v>391881.18078942335</v>
      </c>
      <c r="F151" s="293">
        <v>112833.93078122643</v>
      </c>
      <c r="G151" s="271">
        <f t="shared" si="17"/>
        <v>22248992.498305533</v>
      </c>
      <c r="H151" s="293">
        <v>471</v>
      </c>
      <c r="I151" s="294" t="s">
        <v>18</v>
      </c>
      <c r="J151" s="244">
        <f t="shared" si="18"/>
        <v>47237.776004894971</v>
      </c>
      <c r="K151" s="295" t="s">
        <v>412</v>
      </c>
      <c r="L151" s="293">
        <v>3777167.0856822212</v>
      </c>
      <c r="M151" s="293">
        <v>349335.95981837291</v>
      </c>
      <c r="N151" s="293">
        <v>61912.596789195522</v>
      </c>
      <c r="O151" s="293">
        <v>24612.077786806072</v>
      </c>
      <c r="P151" s="271">
        <f t="shared" si="19"/>
        <v>4213027.7200765964</v>
      </c>
      <c r="Q151" s="293">
        <v>171</v>
      </c>
      <c r="R151" s="294" t="s">
        <v>18</v>
      </c>
      <c r="S151" s="274">
        <f t="shared" si="23"/>
        <v>24637.589006295886</v>
      </c>
      <c r="T151" s="77">
        <f t="shared" si="20"/>
        <v>-81.064186522614648</v>
      </c>
      <c r="U151" s="77">
        <f t="shared" si="21"/>
        <v>-63.694267515923563</v>
      </c>
      <c r="V151" s="78">
        <f t="shared" si="22"/>
        <v>-47.843461123692954</v>
      </c>
    </row>
    <row r="152" spans="1:22" x14ac:dyDescent="0.5">
      <c r="A152" s="246">
        <v>145</v>
      </c>
      <c r="B152" s="252" t="s">
        <v>413</v>
      </c>
      <c r="C152" s="293">
        <v>232219953.65735939</v>
      </c>
      <c r="D152" s="293">
        <v>141359.79440148856</v>
      </c>
      <c r="E152" s="293">
        <v>19992326.449029993</v>
      </c>
      <c r="F152" s="293">
        <v>322632575.43899703</v>
      </c>
      <c r="G152" s="271">
        <f t="shared" si="17"/>
        <v>574986215.33978796</v>
      </c>
      <c r="H152" s="293">
        <v>17108</v>
      </c>
      <c r="I152" s="294" t="s">
        <v>447</v>
      </c>
      <c r="J152" s="244">
        <f t="shared" si="18"/>
        <v>33609.201270738129</v>
      </c>
      <c r="K152" s="295" t="s">
        <v>413</v>
      </c>
      <c r="L152" s="293">
        <v>228854417.90931639</v>
      </c>
      <c r="M152" s="293">
        <v>23909270.920782</v>
      </c>
      <c r="N152" s="293">
        <v>645604.8422302088</v>
      </c>
      <c r="O152" s="293">
        <v>333990773.45765948</v>
      </c>
      <c r="P152" s="271">
        <f t="shared" si="19"/>
        <v>587400067.12998807</v>
      </c>
      <c r="Q152" s="293">
        <v>18220</v>
      </c>
      <c r="R152" s="294" t="s">
        <v>447</v>
      </c>
      <c r="S152" s="274">
        <f t="shared" si="23"/>
        <v>32239.301159713945</v>
      </c>
      <c r="T152" s="77">
        <f t="shared" si="20"/>
        <v>2.1589825041047552</v>
      </c>
      <c r="U152" s="77">
        <f t="shared" si="21"/>
        <v>6.4998830956277756</v>
      </c>
      <c r="V152" s="78">
        <f t="shared" si="22"/>
        <v>-4.0759674708987763</v>
      </c>
    </row>
    <row r="153" spans="1:22" x14ac:dyDescent="0.5">
      <c r="A153" s="246">
        <v>146</v>
      </c>
      <c r="B153" s="252" t="s">
        <v>414</v>
      </c>
      <c r="C153" s="293">
        <v>125508963.35705125</v>
      </c>
      <c r="D153" s="293">
        <v>161206.27863318639</v>
      </c>
      <c r="E153" s="293">
        <v>2358400.4707616968</v>
      </c>
      <c r="F153" s="293">
        <v>489679036.18735838</v>
      </c>
      <c r="G153" s="271">
        <f t="shared" si="17"/>
        <v>617707606.29380453</v>
      </c>
      <c r="H153" s="293">
        <v>855</v>
      </c>
      <c r="I153" s="294" t="s">
        <v>448</v>
      </c>
      <c r="J153" s="244">
        <f t="shared" si="18"/>
        <v>722465.03660094098</v>
      </c>
      <c r="K153" s="295" t="s">
        <v>414</v>
      </c>
      <c r="L153" s="293">
        <v>275129965.73872381</v>
      </c>
      <c r="M153" s="293">
        <v>24561804.239333987</v>
      </c>
      <c r="N153" s="293">
        <v>1359521.4637268567</v>
      </c>
      <c r="O153" s="293">
        <v>334083981.42518657</v>
      </c>
      <c r="P153" s="271">
        <f t="shared" si="19"/>
        <v>635135272.86697125</v>
      </c>
      <c r="Q153" s="293">
        <v>296</v>
      </c>
      <c r="R153" s="294" t="s">
        <v>448</v>
      </c>
      <c r="S153" s="274">
        <f t="shared" si="23"/>
        <v>2145727.2731992272</v>
      </c>
      <c r="T153" s="77">
        <f t="shared" si="20"/>
        <v>2.8213456327227879</v>
      </c>
      <c r="U153" s="77">
        <f t="shared" si="21"/>
        <v>-65.380116959064324</v>
      </c>
      <c r="V153" s="78">
        <f t="shared" si="22"/>
        <v>197.00084633776348</v>
      </c>
    </row>
    <row r="154" spans="1:22" x14ac:dyDescent="0.5">
      <c r="A154" s="414">
        <v>147</v>
      </c>
      <c r="B154" s="252" t="s">
        <v>415</v>
      </c>
      <c r="C154" s="293">
        <v>52920415.13166561</v>
      </c>
      <c r="D154" s="293">
        <v>722908.30955097219</v>
      </c>
      <c r="E154" s="293">
        <v>992620.91058653162</v>
      </c>
      <c r="F154" s="293">
        <v>506043295.55888158</v>
      </c>
      <c r="G154" s="271">
        <f t="shared" si="17"/>
        <v>560679239.9106847</v>
      </c>
      <c r="H154" s="293">
        <v>115431</v>
      </c>
      <c r="I154" s="294" t="s">
        <v>24</v>
      </c>
      <c r="J154" s="244">
        <f t="shared" si="18"/>
        <v>4857.2674577079351</v>
      </c>
      <c r="K154" s="295" t="s">
        <v>415</v>
      </c>
      <c r="L154" s="293">
        <v>57712654.719316497</v>
      </c>
      <c r="M154" s="293">
        <v>195051033.610782</v>
      </c>
      <c r="N154" s="293">
        <v>645604.84223020915</v>
      </c>
      <c r="O154" s="293">
        <v>333990773.45765966</v>
      </c>
      <c r="P154" s="271">
        <f t="shared" si="19"/>
        <v>587400066.62998843</v>
      </c>
      <c r="Q154" s="293">
        <v>133925</v>
      </c>
      <c r="R154" s="294" t="s">
        <v>24</v>
      </c>
      <c r="S154" s="274">
        <f t="shared" si="23"/>
        <v>4386.0374585028067</v>
      </c>
      <c r="T154" s="77">
        <f t="shared" si="20"/>
        <v>4.7657956309494018</v>
      </c>
      <c r="U154" s="77">
        <f t="shared" si="21"/>
        <v>16.021692612902946</v>
      </c>
      <c r="V154" s="78">
        <f t="shared" si="22"/>
        <v>-9.7015452269843543</v>
      </c>
    </row>
    <row r="155" spans="1:22" x14ac:dyDescent="0.5">
      <c r="A155" s="246">
        <v>148</v>
      </c>
      <c r="B155" s="252" t="s">
        <v>416</v>
      </c>
      <c r="C155" s="293">
        <v>21060082.335001219</v>
      </c>
      <c r="D155" s="293">
        <v>559227.0518902879</v>
      </c>
      <c r="E155" s="293">
        <v>412606.47847846983</v>
      </c>
      <c r="F155" s="293">
        <v>141359.79440148856</v>
      </c>
      <c r="G155" s="271">
        <f t="shared" si="17"/>
        <v>22173275.659771465</v>
      </c>
      <c r="H155" s="293">
        <v>1</v>
      </c>
      <c r="I155" s="294" t="s">
        <v>20</v>
      </c>
      <c r="J155" s="244">
        <f t="shared" si="18"/>
        <v>22173275.659771465</v>
      </c>
      <c r="K155" s="295" t="s">
        <v>416</v>
      </c>
      <c r="L155" s="293">
        <v>17239393.668229252</v>
      </c>
      <c r="M155" s="293">
        <v>935202.9316840698</v>
      </c>
      <c r="N155" s="293">
        <v>1206490.1430344959</v>
      </c>
      <c r="O155" s="293">
        <v>328054.93463317247</v>
      </c>
      <c r="P155" s="271">
        <f t="shared" si="19"/>
        <v>19709141.67758099</v>
      </c>
      <c r="Q155" s="293">
        <v>1</v>
      </c>
      <c r="R155" s="294" t="s">
        <v>20</v>
      </c>
      <c r="S155" s="274">
        <f t="shared" si="23"/>
        <v>19709141.67758099</v>
      </c>
      <c r="T155" s="77">
        <f t="shared" si="20"/>
        <v>-11.113080538935005</v>
      </c>
      <c r="U155" s="77">
        <f t="shared" si="21"/>
        <v>0</v>
      </c>
      <c r="V155" s="78">
        <f t="shared" si="22"/>
        <v>-11.113080538935005</v>
      </c>
    </row>
    <row r="156" spans="1:22" x14ac:dyDescent="0.5">
      <c r="A156" s="246">
        <v>149</v>
      </c>
      <c r="B156" s="252" t="s">
        <v>417</v>
      </c>
      <c r="C156" s="293">
        <v>985126.11674047739</v>
      </c>
      <c r="D156" s="293">
        <v>115728.46409699162</v>
      </c>
      <c r="E156" s="293">
        <v>18246.233188211769</v>
      </c>
      <c r="F156" s="293">
        <v>6948.3922197374741</v>
      </c>
      <c r="G156" s="271">
        <f t="shared" si="17"/>
        <v>1126049.2062454182</v>
      </c>
      <c r="H156" s="293">
        <v>1</v>
      </c>
      <c r="I156" s="294" t="s">
        <v>449</v>
      </c>
      <c r="J156" s="244">
        <f t="shared" si="18"/>
        <v>1126049.2062454182</v>
      </c>
      <c r="K156" s="295" t="s">
        <v>417</v>
      </c>
      <c r="L156" s="293">
        <v>299666.78197888483</v>
      </c>
      <c r="M156" s="293">
        <v>84802.184045869901</v>
      </c>
      <c r="N156" s="293">
        <v>6789.2618915418761</v>
      </c>
      <c r="O156" s="293">
        <v>2970.7441554449056</v>
      </c>
      <c r="P156" s="271">
        <f t="shared" si="19"/>
        <v>394228.97207174153</v>
      </c>
      <c r="Q156" s="293">
        <v>1</v>
      </c>
      <c r="R156" s="294" t="s">
        <v>449</v>
      </c>
      <c r="S156" s="274">
        <f t="shared" si="23"/>
        <v>394228.97207174153</v>
      </c>
      <c r="T156" s="77">
        <f t="shared" si="20"/>
        <v>-64.990075932274962</v>
      </c>
      <c r="U156" s="77">
        <f t="shared" si="21"/>
        <v>0</v>
      </c>
      <c r="V156" s="78">
        <f t="shared" si="22"/>
        <v>-64.990075932274962</v>
      </c>
    </row>
    <row r="157" spans="1:22" x14ac:dyDescent="0.5">
      <c r="A157" s="414">
        <v>150</v>
      </c>
      <c r="B157" s="252" t="s">
        <v>418</v>
      </c>
      <c r="C157" s="293">
        <v>37884652.999307625</v>
      </c>
      <c r="D157" s="293">
        <v>1090260.9401252931</v>
      </c>
      <c r="E157" s="293">
        <v>733344.73875578493</v>
      </c>
      <c r="F157" s="293">
        <v>166407.16325757737</v>
      </c>
      <c r="G157" s="271">
        <f t="shared" si="17"/>
        <v>39874665.84144628</v>
      </c>
      <c r="H157" s="293">
        <v>35</v>
      </c>
      <c r="I157" s="294" t="s">
        <v>574</v>
      </c>
      <c r="J157" s="244">
        <f t="shared" si="18"/>
        <v>1139276.1668984652</v>
      </c>
      <c r="K157" s="295" t="s">
        <v>418</v>
      </c>
      <c r="L157" s="293">
        <v>38379627.408031464</v>
      </c>
      <c r="M157" s="293">
        <v>3944602.4615033315</v>
      </c>
      <c r="N157" s="293">
        <v>5194018.3071822878</v>
      </c>
      <c r="O157" s="293">
        <v>875807.18880815024</v>
      </c>
      <c r="P157" s="271">
        <f t="shared" si="19"/>
        <v>48394055.365525238</v>
      </c>
      <c r="Q157" s="293">
        <v>18</v>
      </c>
      <c r="R157" s="294" t="s">
        <v>574</v>
      </c>
      <c r="S157" s="274">
        <f t="shared" si="23"/>
        <v>2688558.6314180689</v>
      </c>
      <c r="T157" s="77">
        <f t="shared" si="20"/>
        <v>21.36541923123475</v>
      </c>
      <c r="U157" s="77">
        <f t="shared" si="21"/>
        <v>-48.571428571428569</v>
      </c>
      <c r="V157" s="78">
        <f t="shared" si="22"/>
        <v>135.98831517184533</v>
      </c>
    </row>
    <row r="158" spans="1:22" x14ac:dyDescent="0.5">
      <c r="A158" s="246">
        <v>151</v>
      </c>
      <c r="B158" s="252" t="s">
        <v>419</v>
      </c>
      <c r="C158" s="293">
        <v>128272458.84353766</v>
      </c>
      <c r="D158" s="293">
        <v>25416.455444183339</v>
      </c>
      <c r="E158" s="293">
        <v>2490820.6169808521</v>
      </c>
      <c r="F158" s="293">
        <v>635488.99163920805</v>
      </c>
      <c r="G158" s="271">
        <f t="shared" si="17"/>
        <v>131424184.90760191</v>
      </c>
      <c r="H158" s="293">
        <v>386</v>
      </c>
      <c r="I158" s="294" t="s">
        <v>574</v>
      </c>
      <c r="J158" s="244">
        <f t="shared" si="18"/>
        <v>340477.16297306196</v>
      </c>
      <c r="K158" s="295" t="s">
        <v>419</v>
      </c>
      <c r="L158" s="293">
        <v>80822555.84682931</v>
      </c>
      <c r="M158" s="293">
        <v>3829562.9408289222</v>
      </c>
      <c r="N158" s="293">
        <v>2377698.7213836969</v>
      </c>
      <c r="O158" s="293">
        <v>587680.34110446391</v>
      </c>
      <c r="P158" s="271">
        <f t="shared" si="19"/>
        <v>87617497.850146383</v>
      </c>
      <c r="Q158" s="293">
        <v>368</v>
      </c>
      <c r="R158" s="294" t="s">
        <v>574</v>
      </c>
      <c r="S158" s="274">
        <f t="shared" si="23"/>
        <v>238091.02676670213</v>
      </c>
      <c r="T158" s="77">
        <f t="shared" si="20"/>
        <v>-33.33228742354683</v>
      </c>
      <c r="U158" s="77">
        <f t="shared" si="21"/>
        <v>-4.6632124352331603</v>
      </c>
      <c r="V158" s="78">
        <f t="shared" si="22"/>
        <v>-30.071366699698586</v>
      </c>
    </row>
    <row r="159" spans="1:22" x14ac:dyDescent="0.5">
      <c r="A159" s="246">
        <v>152</v>
      </c>
      <c r="B159" s="252" t="s">
        <v>420</v>
      </c>
      <c r="C159" s="293">
        <v>0</v>
      </c>
      <c r="D159" s="293">
        <v>0</v>
      </c>
      <c r="E159" s="293">
        <v>0</v>
      </c>
      <c r="F159" s="293">
        <v>0</v>
      </c>
      <c r="G159" s="271">
        <f t="shared" si="17"/>
        <v>0</v>
      </c>
      <c r="H159" s="293">
        <v>0</v>
      </c>
      <c r="I159" s="294" t="s">
        <v>21</v>
      </c>
      <c r="J159" s="244" t="e">
        <f t="shared" si="18"/>
        <v>#DIV/0!</v>
      </c>
      <c r="K159" s="295" t="s">
        <v>420</v>
      </c>
      <c r="L159" s="293">
        <v>28078077.600496888</v>
      </c>
      <c r="M159" s="293">
        <v>41066511.335525274</v>
      </c>
      <c r="N159" s="293">
        <v>442721.24966175761</v>
      </c>
      <c r="O159" s="293">
        <v>35838871.779472418</v>
      </c>
      <c r="P159" s="271">
        <f t="shared" si="19"/>
        <v>105426181.96515635</v>
      </c>
      <c r="Q159" s="293">
        <v>3715</v>
      </c>
      <c r="R159" s="294" t="s">
        <v>21</v>
      </c>
      <c r="S159" s="274">
        <f t="shared" si="23"/>
        <v>28378.514660876539</v>
      </c>
      <c r="T159" s="77">
        <f t="shared" si="20"/>
        <v>0</v>
      </c>
      <c r="U159" s="77">
        <f t="shared" si="21"/>
        <v>0</v>
      </c>
      <c r="V159" s="78" t="e">
        <f t="shared" si="22"/>
        <v>#DIV/0!</v>
      </c>
    </row>
    <row r="160" spans="1:22" x14ac:dyDescent="0.5">
      <c r="A160" s="414">
        <v>153</v>
      </c>
      <c r="B160" s="252" t="s">
        <v>421</v>
      </c>
      <c r="C160" s="293">
        <v>5234524.9644411504</v>
      </c>
      <c r="D160" s="293">
        <v>141359.79440148856</v>
      </c>
      <c r="E160" s="293">
        <v>90184.108796151253</v>
      </c>
      <c r="F160" s="293">
        <v>5728874.944729819</v>
      </c>
      <c r="G160" s="271">
        <f t="shared" si="17"/>
        <v>11194943.812368609</v>
      </c>
      <c r="H160" s="293">
        <v>2</v>
      </c>
      <c r="I160" s="294" t="s">
        <v>22</v>
      </c>
      <c r="J160" s="244">
        <f t="shared" si="18"/>
        <v>5597471.9061843045</v>
      </c>
      <c r="K160" s="295" t="s">
        <v>421</v>
      </c>
      <c r="L160" s="293">
        <v>3854303.2072025682</v>
      </c>
      <c r="M160" s="293">
        <v>5637149.5445847232</v>
      </c>
      <c r="N160" s="293">
        <v>60771.801883005872</v>
      </c>
      <c r="O160" s="293">
        <v>4919557.8869470358</v>
      </c>
      <c r="P160" s="271">
        <f t="shared" si="19"/>
        <v>14471782.440617334</v>
      </c>
      <c r="Q160" s="293">
        <v>3</v>
      </c>
      <c r="R160" s="294" t="s">
        <v>22</v>
      </c>
      <c r="S160" s="274">
        <f t="shared" si="23"/>
        <v>4823927.480205778</v>
      </c>
      <c r="T160" s="77">
        <f t="shared" si="20"/>
        <v>29.270701873718618</v>
      </c>
      <c r="U160" s="77">
        <f t="shared" si="21"/>
        <v>50</v>
      </c>
      <c r="V160" s="78">
        <f t="shared" si="22"/>
        <v>-13.819532084187585</v>
      </c>
    </row>
    <row r="161" spans="1:22" x14ac:dyDescent="0.5">
      <c r="A161" s="246">
        <v>154</v>
      </c>
      <c r="B161" s="252" t="s">
        <v>422</v>
      </c>
      <c r="C161" s="293">
        <v>51882286.752756596</v>
      </c>
      <c r="D161" s="293">
        <v>25416.455444183339</v>
      </c>
      <c r="E161" s="293">
        <v>973148.88010047819</v>
      </c>
      <c r="F161" s="293">
        <v>496116353.28586119</v>
      </c>
      <c r="G161" s="271">
        <f t="shared" si="17"/>
        <v>548997205.37416244</v>
      </c>
      <c r="H161" s="293">
        <v>8773</v>
      </c>
      <c r="I161" s="294" t="s">
        <v>450</v>
      </c>
      <c r="J161" s="244">
        <f t="shared" si="18"/>
        <v>62578.046890933823</v>
      </c>
      <c r="K161" s="295" t="s">
        <v>422</v>
      </c>
      <c r="L161" s="293">
        <v>28854417.909316454</v>
      </c>
      <c r="M161" s="293">
        <v>223909270.42078218</v>
      </c>
      <c r="N161" s="293">
        <v>645604.84223020915</v>
      </c>
      <c r="O161" s="293">
        <v>333990773.45765966</v>
      </c>
      <c r="P161" s="271">
        <f t="shared" si="19"/>
        <v>587400066.62998843</v>
      </c>
      <c r="Q161" s="293">
        <v>3096</v>
      </c>
      <c r="R161" s="294" t="s">
        <v>450</v>
      </c>
      <c r="S161" s="274">
        <f t="shared" si="23"/>
        <v>189728.70369185673</v>
      </c>
      <c r="T161" s="77">
        <f t="shared" si="20"/>
        <v>6.9950923028201908</v>
      </c>
      <c r="U161" s="77">
        <f t="shared" si="21"/>
        <v>-64.709905391542236</v>
      </c>
      <c r="V161" s="78">
        <f t="shared" si="22"/>
        <v>203.18732066299793</v>
      </c>
    </row>
    <row r="162" spans="1:22" x14ac:dyDescent="0.5">
      <c r="A162" s="246">
        <v>155</v>
      </c>
      <c r="B162" s="252" t="s">
        <v>423</v>
      </c>
      <c r="C162" s="293">
        <v>11749487.807069534</v>
      </c>
      <c r="D162" s="293">
        <v>361360.47575632518</v>
      </c>
      <c r="E162" s="293">
        <v>235357.54723432084</v>
      </c>
      <c r="F162" s="293">
        <v>57443.860885652211</v>
      </c>
      <c r="G162" s="271">
        <f t="shared" si="17"/>
        <v>12403649.690945832</v>
      </c>
      <c r="H162" s="293">
        <v>40</v>
      </c>
      <c r="I162" s="294" t="s">
        <v>18</v>
      </c>
      <c r="J162" s="244">
        <f t="shared" si="18"/>
        <v>310091.24227364582</v>
      </c>
      <c r="K162" s="295" t="s">
        <v>423</v>
      </c>
      <c r="L162" s="293">
        <v>245494.25814350127</v>
      </c>
      <c r="M162" s="293">
        <v>8584.3443617552475</v>
      </c>
      <c r="N162" s="293">
        <v>5637.9866031833344</v>
      </c>
      <c r="O162" s="293">
        <v>1695.9246561589084</v>
      </c>
      <c r="P162" s="271">
        <f t="shared" si="19"/>
        <v>261412.51376459873</v>
      </c>
      <c r="Q162" s="293">
        <v>1</v>
      </c>
      <c r="R162" s="294" t="s">
        <v>18</v>
      </c>
      <c r="S162" s="274">
        <f t="shared" si="23"/>
        <v>261412.51376459873</v>
      </c>
      <c r="T162" s="77">
        <f t="shared" si="20"/>
        <v>-97.892454879990524</v>
      </c>
      <c r="U162" s="77">
        <f t="shared" si="21"/>
        <v>-97.5</v>
      </c>
      <c r="V162" s="78">
        <f t="shared" si="22"/>
        <v>-15.698195199621162</v>
      </c>
    </row>
    <row r="163" spans="1:22" x14ac:dyDescent="0.5">
      <c r="A163" s="414">
        <v>156</v>
      </c>
      <c r="B163" s="252" t="s">
        <v>424</v>
      </c>
      <c r="C163" s="293">
        <v>28368979.097359367</v>
      </c>
      <c r="D163" s="293">
        <v>161206.27863318639</v>
      </c>
      <c r="E163" s="293">
        <v>532113.01902999333</v>
      </c>
      <c r="F163" s="293">
        <v>271273980.7189967</v>
      </c>
      <c r="G163" s="271">
        <f t="shared" si="17"/>
        <v>300336279.11401927</v>
      </c>
      <c r="H163" s="293">
        <v>3876.16</v>
      </c>
      <c r="I163" s="294" t="s">
        <v>15</v>
      </c>
      <c r="J163" s="244">
        <f t="shared" si="18"/>
        <v>77482.941652052366</v>
      </c>
      <c r="K163" s="295" t="s">
        <v>424</v>
      </c>
      <c r="L163" s="293">
        <v>28854417.909316454</v>
      </c>
      <c r="M163" s="293">
        <v>223909270.42078218</v>
      </c>
      <c r="N163" s="293">
        <v>645604.84223020915</v>
      </c>
      <c r="O163" s="293">
        <v>333990773.45765966</v>
      </c>
      <c r="P163" s="271">
        <f t="shared" si="19"/>
        <v>587400066.62998843</v>
      </c>
      <c r="Q163" s="293">
        <v>3836.3289</v>
      </c>
      <c r="R163" s="294" t="s">
        <v>15</v>
      </c>
      <c r="S163" s="274">
        <f t="shared" si="23"/>
        <v>153115.14782530465</v>
      </c>
      <c r="T163" s="77">
        <f t="shared" si="20"/>
        <v>95.580789760996083</v>
      </c>
      <c r="U163" s="77">
        <f t="shared" si="21"/>
        <v>-1.027591740279036</v>
      </c>
      <c r="V163" s="78">
        <f t="shared" si="22"/>
        <v>97.611428477882185</v>
      </c>
    </row>
    <row r="164" spans="1:22" x14ac:dyDescent="0.5">
      <c r="A164" s="246">
        <v>157</v>
      </c>
      <c r="B164" s="254" t="s">
        <v>425</v>
      </c>
      <c r="C164" s="296">
        <v>1372251.1268359825</v>
      </c>
      <c r="D164" s="296">
        <v>161206.27863318639</v>
      </c>
      <c r="E164" s="296">
        <v>25416.455444183339</v>
      </c>
      <c r="F164" s="296">
        <v>9678.901910327706</v>
      </c>
      <c r="G164" s="297">
        <f t="shared" si="17"/>
        <v>1568552.76282368</v>
      </c>
      <c r="H164" s="296">
        <v>6</v>
      </c>
      <c r="I164" s="298" t="s">
        <v>18</v>
      </c>
      <c r="J164" s="244">
        <f t="shared" si="18"/>
        <v>261425.46047061333</v>
      </c>
      <c r="K164" s="299" t="s">
        <v>425</v>
      </c>
      <c r="L164" s="296">
        <v>284144.1967427035</v>
      </c>
      <c r="M164" s="296">
        <v>80409.47451238845</v>
      </c>
      <c r="N164" s="296">
        <v>6437.5816161830862</v>
      </c>
      <c r="O164" s="296">
        <v>2816.8611355677472</v>
      </c>
      <c r="P164" s="271">
        <f t="shared" si="19"/>
        <v>373808.11400684284</v>
      </c>
      <c r="Q164" s="296">
        <v>4</v>
      </c>
      <c r="R164" s="298" t="s">
        <v>18</v>
      </c>
      <c r="S164" s="274">
        <f t="shared" si="23"/>
        <v>93452.028501710709</v>
      </c>
      <c r="T164" s="77">
        <f t="shared" si="20"/>
        <v>-76.168598030842105</v>
      </c>
      <c r="U164" s="77">
        <f t="shared" si="21"/>
        <v>-33.333333333333329</v>
      </c>
      <c r="V164" s="78">
        <f t="shared" si="22"/>
        <v>-64.252897046263186</v>
      </c>
    </row>
    <row r="165" spans="1:22" x14ac:dyDescent="0.5">
      <c r="A165" s="246">
        <v>158</v>
      </c>
      <c r="B165" s="252"/>
      <c r="C165" s="293"/>
      <c r="D165" s="293"/>
      <c r="E165" s="293"/>
      <c r="F165" s="293"/>
      <c r="G165" s="297">
        <f t="shared" si="17"/>
        <v>0</v>
      </c>
      <c r="H165" s="293"/>
      <c r="I165" s="294"/>
      <c r="J165" s="244" t="e">
        <f t="shared" si="18"/>
        <v>#DIV/0!</v>
      </c>
      <c r="K165" s="295" t="s">
        <v>521</v>
      </c>
      <c r="L165" s="293">
        <v>41992780.996326491</v>
      </c>
      <c r="M165" s="293">
        <v>61417916.188298956</v>
      </c>
      <c r="N165" s="293">
        <v>662121.41529009712</v>
      </c>
      <c r="O165" s="293">
        <v>53599605.899093963</v>
      </c>
      <c r="P165" s="271">
        <f t="shared" si="19"/>
        <v>157672424.49900952</v>
      </c>
      <c r="Q165" s="293">
        <v>22</v>
      </c>
      <c r="R165" s="294" t="s">
        <v>430</v>
      </c>
      <c r="S165" s="274">
        <f t="shared" si="23"/>
        <v>7166928.3863186147</v>
      </c>
      <c r="T165" s="77">
        <f t="shared" si="20"/>
        <v>0</v>
      </c>
      <c r="U165" s="77">
        <f t="shared" si="21"/>
        <v>0</v>
      </c>
      <c r="V165" s="78" t="e">
        <f t="shared" si="22"/>
        <v>#DIV/0!</v>
      </c>
    </row>
    <row r="166" spans="1:22" x14ac:dyDescent="0.5">
      <c r="A166" s="414">
        <v>159</v>
      </c>
      <c r="B166" s="255"/>
      <c r="C166" s="300"/>
      <c r="D166" s="300"/>
      <c r="E166" s="300"/>
      <c r="F166" s="300"/>
      <c r="G166" s="297">
        <f t="shared" si="17"/>
        <v>0</v>
      </c>
      <c r="H166" s="300"/>
      <c r="I166" s="301"/>
      <c r="J166" s="244" t="e">
        <f t="shared" si="18"/>
        <v>#DIV/0!</v>
      </c>
      <c r="K166" s="302" t="s">
        <v>522</v>
      </c>
      <c r="L166" s="300">
        <v>17141868.925288539</v>
      </c>
      <c r="M166" s="300">
        <v>599409.96979543241</v>
      </c>
      <c r="N166" s="300">
        <v>393677.75069430843</v>
      </c>
      <c r="O166" s="300">
        <v>118419.54424061392</v>
      </c>
      <c r="P166" s="271">
        <f t="shared" si="19"/>
        <v>18253376.190018892</v>
      </c>
      <c r="Q166" s="300">
        <v>2369</v>
      </c>
      <c r="R166" s="301" t="s">
        <v>18</v>
      </c>
      <c r="S166" s="274">
        <f t="shared" si="23"/>
        <v>7705.0975897082699</v>
      </c>
      <c r="T166" s="77">
        <f t="shared" si="20"/>
        <v>0</v>
      </c>
      <c r="U166" s="77">
        <f t="shared" si="21"/>
        <v>0</v>
      </c>
      <c r="V166" s="78" t="e">
        <f t="shared" si="22"/>
        <v>#DIV/0!</v>
      </c>
    </row>
    <row r="167" spans="1:22" x14ac:dyDescent="0.5">
      <c r="A167" s="246">
        <v>160</v>
      </c>
      <c r="B167" s="434"/>
      <c r="C167" s="435"/>
      <c r="D167" s="435"/>
      <c r="E167" s="435"/>
      <c r="F167" s="435"/>
      <c r="G167" s="297">
        <f t="shared" si="17"/>
        <v>0</v>
      </c>
      <c r="H167" s="435"/>
      <c r="I167" s="436"/>
      <c r="J167" s="244" t="e">
        <f t="shared" si="18"/>
        <v>#DIV/0!</v>
      </c>
      <c r="K167" s="437" t="s">
        <v>523</v>
      </c>
      <c r="L167" s="435">
        <v>66484.122213666516</v>
      </c>
      <c r="M167" s="435">
        <v>97238.528839726103</v>
      </c>
      <c r="N167" s="435">
        <v>1048.2887784517907</v>
      </c>
      <c r="O167" s="435">
        <v>84860.365630736851</v>
      </c>
      <c r="P167" s="271">
        <f t="shared" si="19"/>
        <v>249631.30546258128</v>
      </c>
      <c r="Q167" s="435">
        <v>26</v>
      </c>
      <c r="R167" s="436" t="s">
        <v>19</v>
      </c>
      <c r="S167" s="274">
        <f t="shared" si="23"/>
        <v>9601.2040562531256</v>
      </c>
      <c r="T167" s="77">
        <f t="shared" si="20"/>
        <v>0</v>
      </c>
      <c r="U167" s="77">
        <f t="shared" si="21"/>
        <v>0</v>
      </c>
      <c r="V167" s="78" t="e">
        <f t="shared" si="22"/>
        <v>#DIV/0!</v>
      </c>
    </row>
    <row r="168" spans="1:22" x14ac:dyDescent="0.5">
      <c r="A168" s="246">
        <v>161</v>
      </c>
      <c r="B168" s="253"/>
      <c r="C168" s="303"/>
      <c r="D168" s="303"/>
      <c r="E168" s="303"/>
      <c r="F168" s="303"/>
      <c r="G168" s="304">
        <f t="shared" si="17"/>
        <v>0</v>
      </c>
      <c r="H168" s="303"/>
      <c r="I168" s="305"/>
      <c r="J168" s="244" t="e">
        <f t="shared" si="18"/>
        <v>#DIV/0!</v>
      </c>
      <c r="K168" s="306" t="s">
        <v>524</v>
      </c>
      <c r="L168" s="303">
        <v>6278873.3033513855</v>
      </c>
      <c r="M168" s="303">
        <v>297507.79668789508</v>
      </c>
      <c r="N168" s="303">
        <v>184716.61615603926</v>
      </c>
      <c r="O168" s="303">
        <v>45655.205604463852</v>
      </c>
      <c r="P168" s="304">
        <f t="shared" si="19"/>
        <v>6806752.9217997836</v>
      </c>
      <c r="Q168" s="303">
        <v>17</v>
      </c>
      <c r="R168" s="305" t="s">
        <v>507</v>
      </c>
      <c r="S168" s="274">
        <f t="shared" si="23"/>
        <v>400397.23069410492</v>
      </c>
      <c r="T168" s="438">
        <f t="shared" si="20"/>
        <v>0</v>
      </c>
      <c r="U168" s="256">
        <f t="shared" si="21"/>
        <v>0</v>
      </c>
      <c r="V168" s="257" t="e">
        <f t="shared" si="22"/>
        <v>#DIV/0!</v>
      </c>
    </row>
  </sheetData>
  <mergeCells count="6">
    <mergeCell ref="L3:S3"/>
    <mergeCell ref="T3:V3"/>
    <mergeCell ref="A3:A4"/>
    <mergeCell ref="C3:J3"/>
    <mergeCell ref="B3:B4"/>
    <mergeCell ref="K3:K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7570-FD81-4F17-AFBB-C28BEF367922}">
  <dimension ref="A1:J102"/>
  <sheetViews>
    <sheetView zoomScale="115" zoomScaleNormal="115" workbookViewId="0">
      <selection activeCell="C102" sqref="C102"/>
    </sheetView>
  </sheetViews>
  <sheetFormatPr defaultColWidth="8.75" defaultRowHeight="21" x14ac:dyDescent="0.35"/>
  <cols>
    <col min="1" max="1" width="8.75" style="441"/>
    <col min="2" max="2" width="32.125" style="441" customWidth="1"/>
    <col min="3" max="3" width="64.5" style="443" customWidth="1"/>
    <col min="4" max="257" width="8.75" style="440"/>
    <col min="258" max="258" width="32.125" style="440" customWidth="1"/>
    <col min="259" max="259" width="64.5" style="440" customWidth="1"/>
    <col min="260" max="513" width="8.75" style="440"/>
    <col min="514" max="514" width="32.125" style="440" customWidth="1"/>
    <col min="515" max="515" width="64.5" style="440" customWidth="1"/>
    <col min="516" max="769" width="8.75" style="440"/>
    <col min="770" max="770" width="32.125" style="440" customWidth="1"/>
    <col min="771" max="771" width="64.5" style="440" customWidth="1"/>
    <col min="772" max="1025" width="8.75" style="440"/>
    <col min="1026" max="1026" width="32.125" style="440" customWidth="1"/>
    <col min="1027" max="1027" width="64.5" style="440" customWidth="1"/>
    <col min="1028" max="1281" width="8.75" style="440"/>
    <col min="1282" max="1282" width="32.125" style="440" customWidth="1"/>
    <col min="1283" max="1283" width="64.5" style="440" customWidth="1"/>
    <col min="1284" max="1537" width="8.75" style="440"/>
    <col min="1538" max="1538" width="32.125" style="440" customWidth="1"/>
    <col min="1539" max="1539" width="64.5" style="440" customWidth="1"/>
    <col min="1540" max="1793" width="8.75" style="440"/>
    <col min="1794" max="1794" width="32.125" style="440" customWidth="1"/>
    <col min="1795" max="1795" width="64.5" style="440" customWidth="1"/>
    <col min="1796" max="2049" width="8.75" style="440"/>
    <col min="2050" max="2050" width="32.125" style="440" customWidth="1"/>
    <col min="2051" max="2051" width="64.5" style="440" customWidth="1"/>
    <col min="2052" max="2305" width="8.75" style="440"/>
    <col min="2306" max="2306" width="32.125" style="440" customWidth="1"/>
    <col min="2307" max="2307" width="64.5" style="440" customWidth="1"/>
    <col min="2308" max="2561" width="8.75" style="440"/>
    <col min="2562" max="2562" width="32.125" style="440" customWidth="1"/>
    <col min="2563" max="2563" width="64.5" style="440" customWidth="1"/>
    <col min="2564" max="2817" width="8.75" style="440"/>
    <col min="2818" max="2818" width="32.125" style="440" customWidth="1"/>
    <col min="2819" max="2819" width="64.5" style="440" customWidth="1"/>
    <col min="2820" max="3073" width="8.75" style="440"/>
    <col min="3074" max="3074" width="32.125" style="440" customWidth="1"/>
    <col min="3075" max="3075" width="64.5" style="440" customWidth="1"/>
    <col min="3076" max="3329" width="8.75" style="440"/>
    <col min="3330" max="3330" width="32.125" style="440" customWidth="1"/>
    <col min="3331" max="3331" width="64.5" style="440" customWidth="1"/>
    <col min="3332" max="3585" width="8.75" style="440"/>
    <col min="3586" max="3586" width="32.125" style="440" customWidth="1"/>
    <col min="3587" max="3587" width="64.5" style="440" customWidth="1"/>
    <col min="3588" max="3841" width="8.75" style="440"/>
    <col min="3842" max="3842" width="32.125" style="440" customWidth="1"/>
    <col min="3843" max="3843" width="64.5" style="440" customWidth="1"/>
    <col min="3844" max="4097" width="8.75" style="440"/>
    <col min="4098" max="4098" width="32.125" style="440" customWidth="1"/>
    <col min="4099" max="4099" width="64.5" style="440" customWidth="1"/>
    <col min="4100" max="4353" width="8.75" style="440"/>
    <col min="4354" max="4354" width="32.125" style="440" customWidth="1"/>
    <col min="4355" max="4355" width="64.5" style="440" customWidth="1"/>
    <col min="4356" max="4609" width="8.75" style="440"/>
    <col min="4610" max="4610" width="32.125" style="440" customWidth="1"/>
    <col min="4611" max="4611" width="64.5" style="440" customWidth="1"/>
    <col min="4612" max="4865" width="8.75" style="440"/>
    <col min="4866" max="4866" width="32.125" style="440" customWidth="1"/>
    <col min="4867" max="4867" width="64.5" style="440" customWidth="1"/>
    <col min="4868" max="5121" width="8.75" style="440"/>
    <col min="5122" max="5122" width="32.125" style="440" customWidth="1"/>
    <col min="5123" max="5123" width="64.5" style="440" customWidth="1"/>
    <col min="5124" max="5377" width="8.75" style="440"/>
    <col min="5378" max="5378" width="32.125" style="440" customWidth="1"/>
    <col min="5379" max="5379" width="64.5" style="440" customWidth="1"/>
    <col min="5380" max="5633" width="8.75" style="440"/>
    <col min="5634" max="5634" width="32.125" style="440" customWidth="1"/>
    <col min="5635" max="5635" width="64.5" style="440" customWidth="1"/>
    <col min="5636" max="5889" width="8.75" style="440"/>
    <col min="5890" max="5890" width="32.125" style="440" customWidth="1"/>
    <col min="5891" max="5891" width="64.5" style="440" customWidth="1"/>
    <col min="5892" max="6145" width="8.75" style="440"/>
    <col min="6146" max="6146" width="32.125" style="440" customWidth="1"/>
    <col min="6147" max="6147" width="64.5" style="440" customWidth="1"/>
    <col min="6148" max="6401" width="8.75" style="440"/>
    <col min="6402" max="6402" width="32.125" style="440" customWidth="1"/>
    <col min="6403" max="6403" width="64.5" style="440" customWidth="1"/>
    <col min="6404" max="6657" width="8.75" style="440"/>
    <col min="6658" max="6658" width="32.125" style="440" customWidth="1"/>
    <col min="6659" max="6659" width="64.5" style="440" customWidth="1"/>
    <col min="6660" max="6913" width="8.75" style="440"/>
    <col min="6914" max="6914" width="32.125" style="440" customWidth="1"/>
    <col min="6915" max="6915" width="64.5" style="440" customWidth="1"/>
    <col min="6916" max="7169" width="8.75" style="440"/>
    <col min="7170" max="7170" width="32.125" style="440" customWidth="1"/>
    <col min="7171" max="7171" width="64.5" style="440" customWidth="1"/>
    <col min="7172" max="7425" width="8.75" style="440"/>
    <col min="7426" max="7426" width="32.125" style="440" customWidth="1"/>
    <col min="7427" max="7427" width="64.5" style="440" customWidth="1"/>
    <col min="7428" max="7681" width="8.75" style="440"/>
    <col min="7682" max="7682" width="32.125" style="440" customWidth="1"/>
    <col min="7683" max="7683" width="64.5" style="440" customWidth="1"/>
    <col min="7684" max="7937" width="8.75" style="440"/>
    <col min="7938" max="7938" width="32.125" style="440" customWidth="1"/>
    <col min="7939" max="7939" width="64.5" style="440" customWidth="1"/>
    <col min="7940" max="8193" width="8.75" style="440"/>
    <col min="8194" max="8194" width="32.125" style="440" customWidth="1"/>
    <col min="8195" max="8195" width="64.5" style="440" customWidth="1"/>
    <col min="8196" max="8449" width="8.75" style="440"/>
    <col min="8450" max="8450" width="32.125" style="440" customWidth="1"/>
    <col min="8451" max="8451" width="64.5" style="440" customWidth="1"/>
    <col min="8452" max="8705" width="8.75" style="440"/>
    <col min="8706" max="8706" width="32.125" style="440" customWidth="1"/>
    <col min="8707" max="8707" width="64.5" style="440" customWidth="1"/>
    <col min="8708" max="8961" width="8.75" style="440"/>
    <col min="8962" max="8962" width="32.125" style="440" customWidth="1"/>
    <col min="8963" max="8963" width="64.5" style="440" customWidth="1"/>
    <col min="8964" max="9217" width="8.75" style="440"/>
    <col min="9218" max="9218" width="32.125" style="440" customWidth="1"/>
    <col min="9219" max="9219" width="64.5" style="440" customWidth="1"/>
    <col min="9220" max="9473" width="8.75" style="440"/>
    <col min="9474" max="9474" width="32.125" style="440" customWidth="1"/>
    <col min="9475" max="9475" width="64.5" style="440" customWidth="1"/>
    <col min="9476" max="9729" width="8.75" style="440"/>
    <col min="9730" max="9730" width="32.125" style="440" customWidth="1"/>
    <col min="9731" max="9731" width="64.5" style="440" customWidth="1"/>
    <col min="9732" max="9985" width="8.75" style="440"/>
    <col min="9986" max="9986" width="32.125" style="440" customWidth="1"/>
    <col min="9987" max="9987" width="64.5" style="440" customWidth="1"/>
    <col min="9988" max="10241" width="8.75" style="440"/>
    <col min="10242" max="10242" width="32.125" style="440" customWidth="1"/>
    <col min="10243" max="10243" width="64.5" style="440" customWidth="1"/>
    <col min="10244" max="10497" width="8.75" style="440"/>
    <col min="10498" max="10498" width="32.125" style="440" customWidth="1"/>
    <col min="10499" max="10499" width="64.5" style="440" customWidth="1"/>
    <col min="10500" max="10753" width="8.75" style="440"/>
    <col min="10754" max="10754" width="32.125" style="440" customWidth="1"/>
    <col min="10755" max="10755" width="64.5" style="440" customWidth="1"/>
    <col min="10756" max="11009" width="8.75" style="440"/>
    <col min="11010" max="11010" width="32.125" style="440" customWidth="1"/>
    <col min="11011" max="11011" width="64.5" style="440" customWidth="1"/>
    <col min="11012" max="11265" width="8.75" style="440"/>
    <col min="11266" max="11266" width="32.125" style="440" customWidth="1"/>
    <col min="11267" max="11267" width="64.5" style="440" customWidth="1"/>
    <col min="11268" max="11521" width="8.75" style="440"/>
    <col min="11522" max="11522" width="32.125" style="440" customWidth="1"/>
    <col min="11523" max="11523" width="64.5" style="440" customWidth="1"/>
    <col min="11524" max="11777" width="8.75" style="440"/>
    <col min="11778" max="11778" width="32.125" style="440" customWidth="1"/>
    <col min="11779" max="11779" width="64.5" style="440" customWidth="1"/>
    <col min="11780" max="12033" width="8.75" style="440"/>
    <col min="12034" max="12034" width="32.125" style="440" customWidth="1"/>
    <col min="12035" max="12035" width="64.5" style="440" customWidth="1"/>
    <col min="12036" max="12289" width="8.75" style="440"/>
    <col min="12290" max="12290" width="32.125" style="440" customWidth="1"/>
    <col min="12291" max="12291" width="64.5" style="440" customWidth="1"/>
    <col min="12292" max="12545" width="8.75" style="440"/>
    <col min="12546" max="12546" width="32.125" style="440" customWidth="1"/>
    <col min="12547" max="12547" width="64.5" style="440" customWidth="1"/>
    <col min="12548" max="12801" width="8.75" style="440"/>
    <col min="12802" max="12802" width="32.125" style="440" customWidth="1"/>
    <col min="12803" max="12803" width="64.5" style="440" customWidth="1"/>
    <col min="12804" max="13057" width="8.75" style="440"/>
    <col min="13058" max="13058" width="32.125" style="440" customWidth="1"/>
    <col min="13059" max="13059" width="64.5" style="440" customWidth="1"/>
    <col min="13060" max="13313" width="8.75" style="440"/>
    <col min="13314" max="13314" width="32.125" style="440" customWidth="1"/>
    <col min="13315" max="13315" width="64.5" style="440" customWidth="1"/>
    <col min="13316" max="13569" width="8.75" style="440"/>
    <col min="13570" max="13570" width="32.125" style="440" customWidth="1"/>
    <col min="13571" max="13571" width="64.5" style="440" customWidth="1"/>
    <col min="13572" max="13825" width="8.75" style="440"/>
    <col min="13826" max="13826" width="32.125" style="440" customWidth="1"/>
    <col min="13827" max="13827" width="64.5" style="440" customWidth="1"/>
    <col min="13828" max="14081" width="8.75" style="440"/>
    <col min="14082" max="14082" width="32.125" style="440" customWidth="1"/>
    <col min="14083" max="14083" width="64.5" style="440" customWidth="1"/>
    <col min="14084" max="14337" width="8.75" style="440"/>
    <col min="14338" max="14338" width="32.125" style="440" customWidth="1"/>
    <col min="14339" max="14339" width="64.5" style="440" customWidth="1"/>
    <col min="14340" max="14593" width="8.75" style="440"/>
    <col min="14594" max="14594" width="32.125" style="440" customWidth="1"/>
    <col min="14595" max="14595" width="64.5" style="440" customWidth="1"/>
    <col min="14596" max="14849" width="8.75" style="440"/>
    <col min="14850" max="14850" width="32.125" style="440" customWidth="1"/>
    <col min="14851" max="14851" width="64.5" style="440" customWidth="1"/>
    <col min="14852" max="15105" width="8.75" style="440"/>
    <col min="15106" max="15106" width="32.125" style="440" customWidth="1"/>
    <col min="15107" max="15107" width="64.5" style="440" customWidth="1"/>
    <col min="15108" max="15361" width="8.75" style="440"/>
    <col min="15362" max="15362" width="32.125" style="440" customWidth="1"/>
    <col min="15363" max="15363" width="64.5" style="440" customWidth="1"/>
    <col min="15364" max="15617" width="8.75" style="440"/>
    <col min="15618" max="15618" width="32.125" style="440" customWidth="1"/>
    <col min="15619" max="15619" width="64.5" style="440" customWidth="1"/>
    <col min="15620" max="15873" width="8.75" style="440"/>
    <col min="15874" max="15874" width="32.125" style="440" customWidth="1"/>
    <col min="15875" max="15875" width="64.5" style="440" customWidth="1"/>
    <col min="15876" max="16129" width="8.75" style="440"/>
    <col min="16130" max="16130" width="32.125" style="440" customWidth="1"/>
    <col min="16131" max="16131" width="64.5" style="440" customWidth="1"/>
    <col min="16132" max="16384" width="8.75" style="440"/>
  </cols>
  <sheetData>
    <row r="1" spans="1:10" ht="23.25" x14ac:dyDescent="0.5">
      <c r="A1" s="444" t="s">
        <v>531</v>
      </c>
      <c r="B1" s="444"/>
      <c r="C1" s="445"/>
      <c r="D1" s="439"/>
      <c r="E1" s="439"/>
      <c r="F1" s="439"/>
      <c r="G1" s="439"/>
      <c r="H1" s="439"/>
      <c r="I1" s="439"/>
      <c r="J1" s="439"/>
    </row>
    <row r="2" spans="1:10" ht="23.25" x14ac:dyDescent="0.35">
      <c r="A2" s="446" t="s">
        <v>529</v>
      </c>
      <c r="B2" s="446"/>
      <c r="C2" s="447"/>
    </row>
    <row r="3" spans="1:10" s="442" customFormat="1" ht="23.25" x14ac:dyDescent="0.35">
      <c r="A3" s="448" t="s">
        <v>48</v>
      </c>
      <c r="B3" s="448" t="s">
        <v>8</v>
      </c>
      <c r="C3" s="449" t="s">
        <v>45</v>
      </c>
    </row>
    <row r="4" spans="1:10" ht="69.75" x14ac:dyDescent="0.35">
      <c r="A4" s="450">
        <v>3</v>
      </c>
      <c r="B4" s="451" t="s">
        <v>274</v>
      </c>
      <c r="C4" s="452" t="s">
        <v>598</v>
      </c>
    </row>
    <row r="5" spans="1:10" ht="69.75" x14ac:dyDescent="0.35">
      <c r="A5" s="450">
        <v>5</v>
      </c>
      <c r="B5" s="451" t="s">
        <v>276</v>
      </c>
      <c r="C5" s="452" t="s">
        <v>599</v>
      </c>
    </row>
    <row r="6" spans="1:10" ht="69.75" x14ac:dyDescent="0.35">
      <c r="A6" s="450">
        <v>6</v>
      </c>
      <c r="B6" s="451" t="s">
        <v>277</v>
      </c>
      <c r="C6" s="452" t="s">
        <v>600</v>
      </c>
    </row>
    <row r="7" spans="1:10" ht="69.75" x14ac:dyDescent="0.35">
      <c r="A7" s="450">
        <v>7</v>
      </c>
      <c r="B7" s="451" t="s">
        <v>278</v>
      </c>
      <c r="C7" s="452" t="s">
        <v>601</v>
      </c>
    </row>
    <row r="8" spans="1:10" ht="69.75" x14ac:dyDescent="0.35">
      <c r="A8" s="450">
        <v>8</v>
      </c>
      <c r="B8" s="451" t="s">
        <v>279</v>
      </c>
      <c r="C8" s="452" t="s">
        <v>602</v>
      </c>
    </row>
    <row r="9" spans="1:10" ht="69.75" x14ac:dyDescent="0.35">
      <c r="A9" s="450">
        <v>9</v>
      </c>
      <c r="B9" s="451" t="s">
        <v>280</v>
      </c>
      <c r="C9" s="452" t="s">
        <v>603</v>
      </c>
    </row>
    <row r="10" spans="1:10" ht="69.75" x14ac:dyDescent="0.35">
      <c r="A10" s="450">
        <v>11</v>
      </c>
      <c r="B10" s="453" t="s">
        <v>282</v>
      </c>
      <c r="C10" s="452" t="s">
        <v>604</v>
      </c>
    </row>
    <row r="11" spans="1:10" ht="93" x14ac:dyDescent="0.35">
      <c r="A11" s="450">
        <v>13</v>
      </c>
      <c r="B11" s="451" t="s">
        <v>284</v>
      </c>
      <c r="C11" s="452" t="s">
        <v>605</v>
      </c>
    </row>
    <row r="12" spans="1:10" ht="69.75" x14ac:dyDescent="0.35">
      <c r="A12" s="450">
        <v>14</v>
      </c>
      <c r="B12" s="453" t="s">
        <v>285</v>
      </c>
      <c r="C12" s="452" t="s">
        <v>606</v>
      </c>
    </row>
    <row r="13" spans="1:10" ht="69.75" x14ac:dyDescent="0.35">
      <c r="A13" s="450">
        <v>15</v>
      </c>
      <c r="B13" s="453" t="s">
        <v>286</v>
      </c>
      <c r="C13" s="452" t="s">
        <v>607</v>
      </c>
    </row>
    <row r="14" spans="1:10" ht="69.75" x14ac:dyDescent="0.35">
      <c r="A14" s="450">
        <v>16</v>
      </c>
      <c r="B14" s="453" t="s">
        <v>287</v>
      </c>
      <c r="C14" s="452" t="s">
        <v>608</v>
      </c>
    </row>
    <row r="15" spans="1:10" ht="69.75" x14ac:dyDescent="0.35">
      <c r="A15" s="450">
        <v>17</v>
      </c>
      <c r="B15" s="451" t="s">
        <v>288</v>
      </c>
      <c r="C15" s="452" t="s">
        <v>609</v>
      </c>
    </row>
    <row r="16" spans="1:10" ht="69.75" x14ac:dyDescent="0.35">
      <c r="A16" s="450">
        <v>20</v>
      </c>
      <c r="B16" s="451" t="s">
        <v>291</v>
      </c>
      <c r="C16" s="452" t="s">
        <v>610</v>
      </c>
    </row>
    <row r="17" spans="1:3" ht="69.75" x14ac:dyDescent="0.35">
      <c r="A17" s="450">
        <v>21</v>
      </c>
      <c r="B17" s="453" t="s">
        <v>292</v>
      </c>
      <c r="C17" s="452" t="s">
        <v>611</v>
      </c>
    </row>
    <row r="18" spans="1:3" ht="69.75" x14ac:dyDescent="0.35">
      <c r="A18" s="450">
        <v>22</v>
      </c>
      <c r="B18" s="453" t="s">
        <v>293</v>
      </c>
      <c r="C18" s="452" t="s">
        <v>612</v>
      </c>
    </row>
    <row r="19" spans="1:3" ht="69.75" x14ac:dyDescent="0.35">
      <c r="A19" s="450">
        <v>24</v>
      </c>
      <c r="B19" s="453" t="s">
        <v>295</v>
      </c>
      <c r="C19" s="452" t="s">
        <v>613</v>
      </c>
    </row>
    <row r="20" spans="1:3" ht="69.75" x14ac:dyDescent="0.35">
      <c r="A20" s="450">
        <v>26</v>
      </c>
      <c r="B20" s="453" t="s">
        <v>297</v>
      </c>
      <c r="C20" s="452" t="s">
        <v>614</v>
      </c>
    </row>
    <row r="21" spans="1:3" ht="69.75" x14ac:dyDescent="0.35">
      <c r="A21" s="450">
        <v>27</v>
      </c>
      <c r="B21" s="454" t="s">
        <v>298</v>
      </c>
      <c r="C21" s="452" t="s">
        <v>615</v>
      </c>
    </row>
    <row r="22" spans="1:3" ht="69.75" x14ac:dyDescent="0.35">
      <c r="A22" s="450">
        <v>28</v>
      </c>
      <c r="B22" s="455" t="s">
        <v>299</v>
      </c>
      <c r="C22" s="452" t="s">
        <v>616</v>
      </c>
    </row>
    <row r="23" spans="1:3" ht="69.75" x14ac:dyDescent="0.35">
      <c r="A23" s="450">
        <v>31</v>
      </c>
      <c r="B23" s="455" t="s">
        <v>302</v>
      </c>
      <c r="C23" s="452" t="s">
        <v>617</v>
      </c>
    </row>
    <row r="24" spans="1:3" ht="69.75" x14ac:dyDescent="0.35">
      <c r="A24" s="450">
        <v>32</v>
      </c>
      <c r="B24" s="455" t="s">
        <v>303</v>
      </c>
      <c r="C24" s="452" t="s">
        <v>618</v>
      </c>
    </row>
    <row r="25" spans="1:3" ht="69.75" x14ac:dyDescent="0.35">
      <c r="A25" s="450">
        <v>33</v>
      </c>
      <c r="B25" s="454" t="s">
        <v>304</v>
      </c>
      <c r="C25" s="452" t="s">
        <v>619</v>
      </c>
    </row>
    <row r="26" spans="1:3" ht="69.75" x14ac:dyDescent="0.35">
      <c r="A26" s="450">
        <v>34</v>
      </c>
      <c r="B26" s="454" t="s">
        <v>305</v>
      </c>
      <c r="C26" s="452" t="s">
        <v>620</v>
      </c>
    </row>
    <row r="27" spans="1:3" ht="69.75" x14ac:dyDescent="0.35">
      <c r="A27" s="450">
        <v>38</v>
      </c>
      <c r="B27" s="454" t="s">
        <v>309</v>
      </c>
      <c r="C27" s="452" t="s">
        <v>621</v>
      </c>
    </row>
    <row r="28" spans="1:3" ht="93" x14ac:dyDescent="0.35">
      <c r="A28" s="450">
        <v>42</v>
      </c>
      <c r="B28" s="454" t="s">
        <v>313</v>
      </c>
      <c r="C28" s="452" t="s">
        <v>622</v>
      </c>
    </row>
    <row r="29" spans="1:3" ht="69.75" x14ac:dyDescent="0.35">
      <c r="A29" s="450">
        <v>43</v>
      </c>
      <c r="B29" s="454" t="s">
        <v>314</v>
      </c>
      <c r="C29" s="452" t="s">
        <v>623</v>
      </c>
    </row>
    <row r="30" spans="1:3" ht="69.75" x14ac:dyDescent="0.35">
      <c r="A30" s="450">
        <v>46</v>
      </c>
      <c r="B30" s="454" t="s">
        <v>317</v>
      </c>
      <c r="C30" s="452" t="s">
        <v>624</v>
      </c>
    </row>
    <row r="31" spans="1:3" ht="69.75" x14ac:dyDescent="0.35">
      <c r="A31" s="450">
        <v>47</v>
      </c>
      <c r="B31" s="454" t="s">
        <v>318</v>
      </c>
      <c r="C31" s="452" t="s">
        <v>625</v>
      </c>
    </row>
    <row r="32" spans="1:3" ht="46.5" x14ac:dyDescent="0.35">
      <c r="A32" s="450">
        <v>48</v>
      </c>
      <c r="B32" s="454" t="s">
        <v>319</v>
      </c>
      <c r="C32" s="452" t="s">
        <v>626</v>
      </c>
    </row>
    <row r="33" spans="1:3" ht="69.75" x14ac:dyDescent="0.35">
      <c r="A33" s="450">
        <v>49</v>
      </c>
      <c r="B33" s="454" t="s">
        <v>320</v>
      </c>
      <c r="C33" s="452" t="s">
        <v>627</v>
      </c>
    </row>
    <row r="34" spans="1:3" ht="69.75" x14ac:dyDescent="0.35">
      <c r="A34" s="450">
        <v>50</v>
      </c>
      <c r="B34" s="454" t="s">
        <v>321</v>
      </c>
      <c r="C34" s="452" t="s">
        <v>628</v>
      </c>
    </row>
    <row r="35" spans="1:3" ht="69.75" x14ac:dyDescent="0.35">
      <c r="A35" s="450">
        <v>51</v>
      </c>
      <c r="B35" s="454" t="s">
        <v>322</v>
      </c>
      <c r="C35" s="452" t="s">
        <v>629</v>
      </c>
    </row>
    <row r="36" spans="1:3" ht="69.75" x14ac:dyDescent="0.35">
      <c r="A36" s="450">
        <v>52</v>
      </c>
      <c r="B36" s="454" t="s">
        <v>323</v>
      </c>
      <c r="C36" s="452" t="s">
        <v>630</v>
      </c>
    </row>
    <row r="37" spans="1:3" ht="69.75" x14ac:dyDescent="0.35">
      <c r="A37" s="450">
        <v>53</v>
      </c>
      <c r="B37" s="454" t="s">
        <v>324</v>
      </c>
      <c r="C37" s="452" t="s">
        <v>631</v>
      </c>
    </row>
    <row r="38" spans="1:3" ht="69.75" x14ac:dyDescent="0.35">
      <c r="A38" s="450">
        <v>54</v>
      </c>
      <c r="B38" s="454" t="s">
        <v>325</v>
      </c>
      <c r="C38" s="452" t="s">
        <v>632</v>
      </c>
    </row>
    <row r="39" spans="1:3" ht="69.75" x14ac:dyDescent="0.35">
      <c r="A39" s="450">
        <v>56</v>
      </c>
      <c r="B39" s="454" t="s">
        <v>327</v>
      </c>
      <c r="C39" s="452" t="s">
        <v>633</v>
      </c>
    </row>
    <row r="40" spans="1:3" ht="69.75" x14ac:dyDescent="0.35">
      <c r="A40" s="450">
        <v>58</v>
      </c>
      <c r="B40" s="454" t="s">
        <v>329</v>
      </c>
      <c r="C40" s="452" t="s">
        <v>634</v>
      </c>
    </row>
    <row r="41" spans="1:3" ht="69.75" x14ac:dyDescent="0.35">
      <c r="A41" s="450">
        <v>59</v>
      </c>
      <c r="B41" s="454" t="s">
        <v>330</v>
      </c>
      <c r="C41" s="452" t="s">
        <v>635</v>
      </c>
    </row>
    <row r="42" spans="1:3" ht="69.75" x14ac:dyDescent="0.35">
      <c r="A42" s="450">
        <v>60</v>
      </c>
      <c r="B42" s="454" t="s">
        <v>331</v>
      </c>
      <c r="C42" s="452" t="s">
        <v>636</v>
      </c>
    </row>
    <row r="43" spans="1:3" ht="69.75" x14ac:dyDescent="0.35">
      <c r="A43" s="450">
        <v>62</v>
      </c>
      <c r="B43" s="454" t="s">
        <v>333</v>
      </c>
      <c r="C43" s="452" t="s">
        <v>637</v>
      </c>
    </row>
    <row r="44" spans="1:3" ht="116.25" x14ac:dyDescent="0.35">
      <c r="A44" s="450">
        <v>64</v>
      </c>
      <c r="B44" s="454" t="s">
        <v>335</v>
      </c>
      <c r="C44" s="452" t="s">
        <v>638</v>
      </c>
    </row>
    <row r="45" spans="1:3" ht="69.75" x14ac:dyDescent="0.35">
      <c r="A45" s="450">
        <v>66</v>
      </c>
      <c r="B45" s="454" t="s">
        <v>337</v>
      </c>
      <c r="C45" s="452" t="s">
        <v>639</v>
      </c>
    </row>
    <row r="46" spans="1:3" ht="69.75" x14ac:dyDescent="0.35">
      <c r="A46" s="450">
        <v>67</v>
      </c>
      <c r="B46" s="454" t="s">
        <v>338</v>
      </c>
      <c r="C46" s="452" t="s">
        <v>640</v>
      </c>
    </row>
    <row r="47" spans="1:3" ht="69.75" x14ac:dyDescent="0.35">
      <c r="A47" s="450">
        <v>68</v>
      </c>
      <c r="B47" s="454" t="s">
        <v>339</v>
      </c>
      <c r="C47" s="452" t="s">
        <v>641</v>
      </c>
    </row>
    <row r="48" spans="1:3" ht="69.75" x14ac:dyDescent="0.35">
      <c r="A48" s="450">
        <v>72</v>
      </c>
      <c r="B48" s="454" t="s">
        <v>343</v>
      </c>
      <c r="C48" s="452" t="s">
        <v>642</v>
      </c>
    </row>
    <row r="49" spans="1:3" ht="69.75" x14ac:dyDescent="0.35">
      <c r="A49" s="450">
        <v>73</v>
      </c>
      <c r="B49" s="454" t="s">
        <v>344</v>
      </c>
      <c r="C49" s="452" t="s">
        <v>643</v>
      </c>
    </row>
    <row r="50" spans="1:3" ht="69.75" x14ac:dyDescent="0.35">
      <c r="A50" s="450">
        <v>75</v>
      </c>
      <c r="B50" s="454" t="s">
        <v>345</v>
      </c>
      <c r="C50" s="452" t="s">
        <v>644</v>
      </c>
    </row>
    <row r="51" spans="1:3" ht="69.75" x14ac:dyDescent="0.35">
      <c r="A51" s="450">
        <v>76</v>
      </c>
      <c r="B51" s="454" t="s">
        <v>346</v>
      </c>
      <c r="C51" s="452" t="s">
        <v>645</v>
      </c>
    </row>
    <row r="52" spans="1:3" ht="69.75" x14ac:dyDescent="0.35">
      <c r="A52" s="450">
        <v>78</v>
      </c>
      <c r="B52" s="454" t="s">
        <v>348</v>
      </c>
      <c r="C52" s="452" t="s">
        <v>646</v>
      </c>
    </row>
    <row r="53" spans="1:3" ht="69.75" x14ac:dyDescent="0.35">
      <c r="A53" s="450">
        <v>79</v>
      </c>
      <c r="B53" s="454" t="s">
        <v>349</v>
      </c>
      <c r="C53" s="452" t="s">
        <v>647</v>
      </c>
    </row>
    <row r="54" spans="1:3" ht="69.75" x14ac:dyDescent="0.35">
      <c r="A54" s="450">
        <v>80</v>
      </c>
      <c r="B54" s="454" t="s">
        <v>350</v>
      </c>
      <c r="C54" s="452" t="s">
        <v>648</v>
      </c>
    </row>
    <row r="55" spans="1:3" ht="69.75" x14ac:dyDescent="0.35">
      <c r="A55" s="450">
        <v>81</v>
      </c>
      <c r="B55" s="454" t="s">
        <v>351</v>
      </c>
      <c r="C55" s="452" t="s">
        <v>649</v>
      </c>
    </row>
    <row r="56" spans="1:3" ht="69.75" x14ac:dyDescent="0.35">
      <c r="A56" s="450">
        <v>82</v>
      </c>
      <c r="B56" s="454" t="s">
        <v>352</v>
      </c>
      <c r="C56" s="452" t="s">
        <v>650</v>
      </c>
    </row>
    <row r="57" spans="1:3" ht="69.75" x14ac:dyDescent="0.35">
      <c r="A57" s="450">
        <v>85</v>
      </c>
      <c r="B57" s="454" t="s">
        <v>355</v>
      </c>
      <c r="C57" s="452" t="s">
        <v>651</v>
      </c>
    </row>
    <row r="58" spans="1:3" ht="69.75" x14ac:dyDescent="0.35">
      <c r="A58" s="450">
        <v>87</v>
      </c>
      <c r="B58" s="454" t="s">
        <v>357</v>
      </c>
      <c r="C58" s="452" t="s">
        <v>652</v>
      </c>
    </row>
    <row r="59" spans="1:3" ht="69.75" x14ac:dyDescent="0.35">
      <c r="A59" s="450">
        <v>88</v>
      </c>
      <c r="B59" s="454" t="s">
        <v>358</v>
      </c>
      <c r="C59" s="452" t="s">
        <v>653</v>
      </c>
    </row>
    <row r="60" spans="1:3" ht="69.75" x14ac:dyDescent="0.35">
      <c r="A60" s="450">
        <v>89</v>
      </c>
      <c r="B60" s="454" t="s">
        <v>359</v>
      </c>
      <c r="C60" s="452" t="s">
        <v>654</v>
      </c>
    </row>
    <row r="61" spans="1:3" ht="93" x14ac:dyDescent="0.35">
      <c r="A61" s="450">
        <v>91</v>
      </c>
      <c r="B61" s="454" t="s">
        <v>361</v>
      </c>
      <c r="C61" s="452" t="s">
        <v>655</v>
      </c>
    </row>
    <row r="62" spans="1:3" ht="69.75" x14ac:dyDescent="0.35">
      <c r="A62" s="450">
        <v>95</v>
      </c>
      <c r="B62" s="501" t="s">
        <v>365</v>
      </c>
      <c r="C62" s="452" t="s">
        <v>656</v>
      </c>
    </row>
    <row r="63" spans="1:3" ht="69.75" x14ac:dyDescent="0.35">
      <c r="A63" s="450">
        <v>96</v>
      </c>
      <c r="B63" s="454" t="s">
        <v>366</v>
      </c>
      <c r="C63" s="452" t="s">
        <v>657</v>
      </c>
    </row>
    <row r="64" spans="1:3" ht="69.75" x14ac:dyDescent="0.35">
      <c r="A64" s="450">
        <v>97</v>
      </c>
      <c r="B64" s="454" t="s">
        <v>367</v>
      </c>
      <c r="C64" s="452" t="s">
        <v>658</v>
      </c>
    </row>
    <row r="65" spans="1:3" ht="69.75" x14ac:dyDescent="0.35">
      <c r="A65" s="450">
        <v>98</v>
      </c>
      <c r="B65" s="454" t="s">
        <v>368</v>
      </c>
      <c r="C65" s="452" t="s">
        <v>659</v>
      </c>
    </row>
    <row r="66" spans="1:3" ht="69.75" x14ac:dyDescent="0.35">
      <c r="A66" s="450">
        <v>100</v>
      </c>
      <c r="B66" s="454" t="s">
        <v>370</v>
      </c>
      <c r="C66" s="452" t="s">
        <v>660</v>
      </c>
    </row>
    <row r="67" spans="1:3" ht="69.75" x14ac:dyDescent="0.35">
      <c r="A67" s="450">
        <v>101</v>
      </c>
      <c r="B67" s="454" t="s">
        <v>371</v>
      </c>
      <c r="C67" s="452" t="s">
        <v>661</v>
      </c>
    </row>
    <row r="68" spans="1:3" ht="69.75" x14ac:dyDescent="0.35">
      <c r="A68" s="450">
        <v>103</v>
      </c>
      <c r="B68" s="454" t="s">
        <v>373</v>
      </c>
      <c r="C68" s="452" t="s">
        <v>662</v>
      </c>
    </row>
    <row r="69" spans="1:3" ht="69.75" x14ac:dyDescent="0.35">
      <c r="A69" s="450">
        <v>104</v>
      </c>
      <c r="B69" s="454" t="s">
        <v>374</v>
      </c>
      <c r="C69" s="452" t="s">
        <v>663</v>
      </c>
    </row>
    <row r="70" spans="1:3" ht="69.75" x14ac:dyDescent="0.35">
      <c r="A70" s="450">
        <v>106</v>
      </c>
      <c r="B70" s="454" t="s">
        <v>375</v>
      </c>
      <c r="C70" s="452" t="s">
        <v>664</v>
      </c>
    </row>
    <row r="71" spans="1:3" ht="69.75" x14ac:dyDescent="0.35">
      <c r="A71" s="450">
        <v>109</v>
      </c>
      <c r="B71" s="454" t="s">
        <v>378</v>
      </c>
      <c r="C71" s="452" t="s">
        <v>665</v>
      </c>
    </row>
    <row r="72" spans="1:3" ht="69.75" x14ac:dyDescent="0.35">
      <c r="A72" s="450">
        <v>112</v>
      </c>
      <c r="B72" s="454" t="s">
        <v>381</v>
      </c>
      <c r="C72" s="452" t="s">
        <v>666</v>
      </c>
    </row>
    <row r="73" spans="1:3" ht="69.75" x14ac:dyDescent="0.35">
      <c r="A73" s="450">
        <v>113</v>
      </c>
      <c r="B73" s="454" t="s">
        <v>382</v>
      </c>
      <c r="C73" s="452" t="s">
        <v>667</v>
      </c>
    </row>
    <row r="74" spans="1:3" ht="69.75" x14ac:dyDescent="0.35">
      <c r="A74" s="450">
        <v>115</v>
      </c>
      <c r="B74" s="454" t="s">
        <v>384</v>
      </c>
      <c r="C74" s="452" t="s">
        <v>668</v>
      </c>
    </row>
    <row r="75" spans="1:3" ht="69.75" x14ac:dyDescent="0.35">
      <c r="A75" s="450">
        <v>116</v>
      </c>
      <c r="B75" s="454" t="s">
        <v>385</v>
      </c>
      <c r="C75" s="452" t="s">
        <v>669</v>
      </c>
    </row>
    <row r="76" spans="1:3" ht="69.75" x14ac:dyDescent="0.35">
      <c r="A76" s="450">
        <v>120</v>
      </c>
      <c r="B76" s="454" t="s">
        <v>389</v>
      </c>
      <c r="C76" s="452" t="s">
        <v>670</v>
      </c>
    </row>
    <row r="77" spans="1:3" ht="69.75" x14ac:dyDescent="0.35">
      <c r="A77" s="450">
        <v>122</v>
      </c>
      <c r="B77" s="454" t="s">
        <v>391</v>
      </c>
      <c r="C77" s="452" t="s">
        <v>671</v>
      </c>
    </row>
    <row r="78" spans="1:3" ht="69.75" x14ac:dyDescent="0.35">
      <c r="A78" s="450">
        <v>123</v>
      </c>
      <c r="B78" s="454" t="s">
        <v>392</v>
      </c>
      <c r="C78" s="452" t="s">
        <v>672</v>
      </c>
    </row>
    <row r="79" spans="1:3" ht="69.75" x14ac:dyDescent="0.35">
      <c r="A79" s="450">
        <v>124</v>
      </c>
      <c r="B79" s="454" t="s">
        <v>393</v>
      </c>
      <c r="C79" s="452" t="s">
        <v>673</v>
      </c>
    </row>
    <row r="80" spans="1:3" ht="69.75" x14ac:dyDescent="0.35">
      <c r="A80" s="450">
        <v>125</v>
      </c>
      <c r="B80" s="454" t="s">
        <v>394</v>
      </c>
      <c r="C80" s="452" t="s">
        <v>674</v>
      </c>
    </row>
    <row r="81" spans="1:3" ht="46.5" x14ac:dyDescent="0.35">
      <c r="A81" s="450">
        <v>126</v>
      </c>
      <c r="B81" s="454" t="s">
        <v>395</v>
      </c>
      <c r="C81" s="452" t="s">
        <v>675</v>
      </c>
    </row>
    <row r="82" spans="1:3" ht="46.5" x14ac:dyDescent="0.35">
      <c r="A82" s="450">
        <v>127</v>
      </c>
      <c r="B82" s="454" t="s">
        <v>396</v>
      </c>
      <c r="C82" s="452" t="s">
        <v>676</v>
      </c>
    </row>
    <row r="83" spans="1:3" ht="69.75" x14ac:dyDescent="0.35">
      <c r="A83" s="450">
        <v>128</v>
      </c>
      <c r="B83" s="454" t="s">
        <v>397</v>
      </c>
      <c r="C83" s="452" t="s">
        <v>677</v>
      </c>
    </row>
    <row r="84" spans="1:3" ht="69.75" x14ac:dyDescent="0.35">
      <c r="A84" s="450">
        <v>129</v>
      </c>
      <c r="B84" s="454" t="s">
        <v>398</v>
      </c>
      <c r="C84" s="452" t="s">
        <v>678</v>
      </c>
    </row>
    <row r="85" spans="1:3" ht="69.75" x14ac:dyDescent="0.35">
      <c r="A85" s="450">
        <v>132</v>
      </c>
      <c r="B85" s="454" t="s">
        <v>400</v>
      </c>
      <c r="C85" s="452" t="s">
        <v>679</v>
      </c>
    </row>
    <row r="86" spans="1:3" ht="69.75" x14ac:dyDescent="0.35">
      <c r="A86" s="450">
        <v>133</v>
      </c>
      <c r="B86" s="454" t="s">
        <v>401</v>
      </c>
      <c r="C86" s="452" t="s">
        <v>680</v>
      </c>
    </row>
    <row r="87" spans="1:3" ht="69.75" x14ac:dyDescent="0.35">
      <c r="A87" s="450">
        <v>134</v>
      </c>
      <c r="B87" s="454" t="s">
        <v>402</v>
      </c>
      <c r="C87" s="452" t="s">
        <v>681</v>
      </c>
    </row>
    <row r="88" spans="1:3" ht="69.75" x14ac:dyDescent="0.35">
      <c r="A88" s="450">
        <v>135</v>
      </c>
      <c r="B88" s="454" t="s">
        <v>403</v>
      </c>
      <c r="C88" s="452" t="s">
        <v>682</v>
      </c>
    </row>
    <row r="89" spans="1:3" ht="69.75" x14ac:dyDescent="0.35">
      <c r="A89" s="450">
        <v>136</v>
      </c>
      <c r="B89" s="454" t="s">
        <v>404</v>
      </c>
      <c r="C89" s="452" t="s">
        <v>683</v>
      </c>
    </row>
    <row r="90" spans="1:3" ht="69.75" x14ac:dyDescent="0.35">
      <c r="A90" s="450">
        <v>137</v>
      </c>
      <c r="B90" s="454" t="s">
        <v>405</v>
      </c>
      <c r="C90" s="452" t="s">
        <v>684</v>
      </c>
    </row>
    <row r="91" spans="1:3" ht="69.75" x14ac:dyDescent="0.35">
      <c r="A91" s="450">
        <v>138</v>
      </c>
      <c r="B91" s="454" t="s">
        <v>406</v>
      </c>
      <c r="C91" s="452" t="s">
        <v>685</v>
      </c>
    </row>
    <row r="92" spans="1:3" ht="69.75" x14ac:dyDescent="0.35">
      <c r="A92" s="450">
        <v>139</v>
      </c>
      <c r="B92" s="454" t="s">
        <v>407</v>
      </c>
      <c r="C92" s="452" t="s">
        <v>686</v>
      </c>
    </row>
    <row r="93" spans="1:3" ht="69.75" x14ac:dyDescent="0.35">
      <c r="A93" s="450">
        <v>141</v>
      </c>
      <c r="B93" s="454" t="s">
        <v>409</v>
      </c>
      <c r="C93" s="452" t="s">
        <v>687</v>
      </c>
    </row>
    <row r="94" spans="1:3" ht="69.75" x14ac:dyDescent="0.35">
      <c r="A94" s="450">
        <v>142</v>
      </c>
      <c r="B94" s="454" t="s">
        <v>530</v>
      </c>
      <c r="C94" s="452" t="s">
        <v>688</v>
      </c>
    </row>
    <row r="95" spans="1:3" ht="69.75" x14ac:dyDescent="0.35">
      <c r="A95" s="450">
        <v>144</v>
      </c>
      <c r="B95" s="454" t="s">
        <v>412</v>
      </c>
      <c r="C95" s="452" t="s">
        <v>689</v>
      </c>
    </row>
    <row r="96" spans="1:3" ht="69.75" x14ac:dyDescent="0.35">
      <c r="A96" s="450">
        <v>146</v>
      </c>
      <c r="B96" s="454" t="s">
        <v>414</v>
      </c>
      <c r="C96" s="452" t="s">
        <v>690</v>
      </c>
    </row>
    <row r="97" spans="1:3" ht="69.75" x14ac:dyDescent="0.35">
      <c r="A97" s="450">
        <v>149</v>
      </c>
      <c r="B97" s="454" t="s">
        <v>417</v>
      </c>
      <c r="C97" s="452" t="s">
        <v>691</v>
      </c>
    </row>
    <row r="98" spans="1:3" ht="69.75" x14ac:dyDescent="0.35">
      <c r="A98" s="450">
        <v>150</v>
      </c>
      <c r="B98" s="454" t="s">
        <v>418</v>
      </c>
      <c r="C98" s="452" t="s">
        <v>692</v>
      </c>
    </row>
    <row r="99" spans="1:3" ht="69.75" x14ac:dyDescent="0.35">
      <c r="A99" s="450">
        <v>151</v>
      </c>
      <c r="B99" s="454" t="s">
        <v>419</v>
      </c>
      <c r="C99" s="452" t="s">
        <v>693</v>
      </c>
    </row>
    <row r="100" spans="1:3" ht="69.75" x14ac:dyDescent="0.35">
      <c r="A100" s="450">
        <v>154</v>
      </c>
      <c r="B100" s="454" t="s">
        <v>422</v>
      </c>
      <c r="C100" s="452" t="s">
        <v>694</v>
      </c>
    </row>
    <row r="101" spans="1:3" ht="69.75" x14ac:dyDescent="0.35">
      <c r="A101" s="450">
        <v>156</v>
      </c>
      <c r="B101" s="454" t="s">
        <v>424</v>
      </c>
      <c r="C101" s="452" t="s">
        <v>696</v>
      </c>
    </row>
    <row r="102" spans="1:3" ht="69.75" x14ac:dyDescent="0.35">
      <c r="A102" s="450">
        <v>157</v>
      </c>
      <c r="B102" s="454" t="s">
        <v>425</v>
      </c>
      <c r="C102" s="452" t="s">
        <v>695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6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B4"/>
    </sheetView>
  </sheetViews>
  <sheetFormatPr defaultColWidth="9.125" defaultRowHeight="23.25" x14ac:dyDescent="0.5"/>
  <cols>
    <col min="1" max="1" width="9.125" style="2"/>
    <col min="2" max="2" width="50" style="2" customWidth="1"/>
    <col min="3" max="3" width="20.375" style="2" customWidth="1"/>
    <col min="4" max="4" width="18.75" style="2" bestFit="1" customWidth="1"/>
    <col min="5" max="6" width="16.875" style="2" bestFit="1" customWidth="1"/>
    <col min="7" max="7" width="18.75" style="2" bestFit="1" customWidth="1"/>
    <col min="8" max="8" width="14.125" style="2" bestFit="1" customWidth="1"/>
    <col min="9" max="9" width="8" style="150" bestFit="1" customWidth="1"/>
    <col min="10" max="10" width="15.125" style="150" bestFit="1" customWidth="1"/>
    <col min="11" max="11" width="45.125" style="2" bestFit="1" customWidth="1"/>
    <col min="12" max="13" width="18.75" style="2" bestFit="1" customWidth="1"/>
    <col min="14" max="15" width="16.875" style="2" bestFit="1" customWidth="1"/>
    <col min="16" max="16" width="18.75" style="2" bestFit="1" customWidth="1"/>
    <col min="17" max="17" width="14.125" style="2" bestFit="1" customWidth="1"/>
    <col min="18" max="18" width="8.375" style="150" bestFit="1" customWidth="1"/>
    <col min="19" max="19" width="15.125" style="150" bestFit="1" customWidth="1"/>
    <col min="20" max="22" width="14.125" style="150" customWidth="1"/>
    <col min="23" max="16384" width="9.125" style="2"/>
  </cols>
  <sheetData>
    <row r="1" spans="1:22" x14ac:dyDescent="0.5">
      <c r="A1" s="43" t="s">
        <v>134</v>
      </c>
      <c r="C1" s="385"/>
      <c r="D1" s="385"/>
      <c r="E1" s="385"/>
      <c r="F1" s="385"/>
    </row>
    <row r="2" spans="1:22" ht="24" thickBot="1" x14ac:dyDescent="0.55000000000000004">
      <c r="C2" s="429"/>
      <c r="D2" s="429"/>
      <c r="E2" s="429"/>
      <c r="F2" s="429"/>
      <c r="J2" s="172"/>
      <c r="K2" s="130"/>
      <c r="S2" s="172"/>
      <c r="V2" s="172" t="s">
        <v>26</v>
      </c>
    </row>
    <row r="3" spans="1:22" ht="24" thickBot="1" x14ac:dyDescent="0.55000000000000004">
      <c r="A3" s="539" t="s">
        <v>48</v>
      </c>
      <c r="B3" s="541" t="s">
        <v>143</v>
      </c>
      <c r="C3" s="529" t="s">
        <v>512</v>
      </c>
      <c r="D3" s="529"/>
      <c r="E3" s="529"/>
      <c r="F3" s="529"/>
      <c r="G3" s="529"/>
      <c r="H3" s="529"/>
      <c r="I3" s="529"/>
      <c r="J3" s="529"/>
      <c r="K3" s="537" t="s">
        <v>37</v>
      </c>
      <c r="L3" s="530" t="s">
        <v>527</v>
      </c>
      <c r="M3" s="538"/>
      <c r="N3" s="538"/>
      <c r="O3" s="538"/>
      <c r="P3" s="538"/>
      <c r="Q3" s="538"/>
      <c r="R3" s="538"/>
      <c r="S3" s="538"/>
      <c r="T3" s="538" t="s">
        <v>7</v>
      </c>
      <c r="U3" s="538"/>
      <c r="V3" s="538"/>
    </row>
    <row r="4" spans="1:22" ht="47.25" thickBot="1" x14ac:dyDescent="0.55000000000000004">
      <c r="A4" s="540"/>
      <c r="B4" s="542"/>
      <c r="C4" s="62" t="s">
        <v>64</v>
      </c>
      <c r="D4" s="63" t="s">
        <v>65</v>
      </c>
      <c r="E4" s="63" t="s">
        <v>66</v>
      </c>
      <c r="F4" s="63" t="s">
        <v>67</v>
      </c>
      <c r="G4" s="63" t="s">
        <v>63</v>
      </c>
      <c r="H4" s="64" t="s">
        <v>68</v>
      </c>
      <c r="I4" s="46" t="s">
        <v>69</v>
      </c>
      <c r="J4" s="135" t="s">
        <v>70</v>
      </c>
      <c r="K4" s="537"/>
      <c r="L4" s="62" t="s">
        <v>9</v>
      </c>
      <c r="M4" s="63" t="s">
        <v>10</v>
      </c>
      <c r="N4" s="63" t="s">
        <v>3</v>
      </c>
      <c r="O4" s="63" t="s">
        <v>11</v>
      </c>
      <c r="P4" s="63" t="s">
        <v>12</v>
      </c>
      <c r="Q4" s="64" t="s">
        <v>13</v>
      </c>
      <c r="R4" s="46" t="s">
        <v>14</v>
      </c>
      <c r="S4" s="51" t="s">
        <v>39</v>
      </c>
      <c r="T4" s="63" t="s">
        <v>71</v>
      </c>
      <c r="U4" s="46" t="s">
        <v>153</v>
      </c>
      <c r="V4" s="65" t="s">
        <v>47</v>
      </c>
    </row>
    <row r="5" spans="1:22" ht="24" thickBot="1" x14ac:dyDescent="0.55000000000000004">
      <c r="A5" s="54"/>
      <c r="B5" s="61" t="s">
        <v>63</v>
      </c>
      <c r="C5" s="173">
        <f>SUM(C6:C1992)</f>
        <v>3498438667.7299995</v>
      </c>
      <c r="D5" s="173">
        <f>SUM(D6:D1992)</f>
        <v>317045546.79537803</v>
      </c>
      <c r="E5" s="173">
        <f>SUM(E6:E1992)</f>
        <v>175561540.46000004</v>
      </c>
      <c r="F5" s="173">
        <f>SUM(F6:F1992)</f>
        <v>2363092041.2200012</v>
      </c>
      <c r="G5" s="173">
        <f>SUM(G6:G1992)</f>
        <v>6354137796.2053747</v>
      </c>
      <c r="H5" s="174"/>
      <c r="I5" s="175"/>
      <c r="J5" s="176"/>
      <c r="K5" s="53" t="s">
        <v>12</v>
      </c>
      <c r="L5" s="173">
        <f>SUM(L6:L1992)</f>
        <v>2510190290.0599985</v>
      </c>
      <c r="M5" s="173">
        <f>SUM(M6:M1992)</f>
        <v>1281191511.0000012</v>
      </c>
      <c r="N5" s="173">
        <f>SUM(N6:N1992)</f>
        <v>101078845.38</v>
      </c>
      <c r="O5" s="173">
        <f>SUM(O6:O1992)</f>
        <v>2016488491.9500012</v>
      </c>
      <c r="P5" s="173">
        <f>SUM(P6:P1992)</f>
        <v>5908949138.3899994</v>
      </c>
      <c r="Q5" s="174"/>
      <c r="R5" s="175"/>
      <c r="S5" s="176"/>
      <c r="T5" s="177"/>
      <c r="U5" s="178"/>
      <c r="V5" s="179"/>
    </row>
    <row r="6" spans="1:22" ht="24" thickTop="1" x14ac:dyDescent="0.5">
      <c r="A6" s="54">
        <v>1</v>
      </c>
      <c r="B6" s="55" t="s">
        <v>451</v>
      </c>
      <c r="C6" s="58">
        <v>42760771.69071456</v>
      </c>
      <c r="D6" s="59">
        <v>737862.21515143616</v>
      </c>
      <c r="E6" s="59">
        <v>818278.18268823181</v>
      </c>
      <c r="F6" s="59">
        <v>42315929.658947453</v>
      </c>
      <c r="G6" s="56">
        <f>SUM(C6:F6)</f>
        <v>86632841.747501671</v>
      </c>
      <c r="H6" s="57">
        <v>76</v>
      </c>
      <c r="I6" s="211" t="s">
        <v>431</v>
      </c>
      <c r="J6" s="184">
        <f>G6/H6</f>
        <v>1139905.8124671273</v>
      </c>
      <c r="K6" s="55" t="s">
        <v>451</v>
      </c>
      <c r="L6" s="58">
        <v>30937057.537711892</v>
      </c>
      <c r="M6" s="59">
        <v>24522491.129593614</v>
      </c>
      <c r="N6" s="59">
        <v>737862.21515143616</v>
      </c>
      <c r="O6" s="59">
        <v>35246145.265829369</v>
      </c>
      <c r="P6" s="56">
        <f>SUM(L6:O6)</f>
        <v>91443556.148286313</v>
      </c>
      <c r="Q6" s="60">
        <v>63</v>
      </c>
      <c r="R6" s="211" t="s">
        <v>431</v>
      </c>
      <c r="S6" s="180">
        <f>P6/Q6</f>
        <v>1451485.018226767</v>
      </c>
      <c r="T6" s="181">
        <f t="shared" ref="T6:U6" si="0">IF(G6=0,0,(P6-G6)/G6)*100</f>
        <v>5.5529915719558787</v>
      </c>
      <c r="U6" s="181">
        <f t="shared" si="0"/>
        <v>-17.105263157894736</v>
      </c>
      <c r="V6" s="182">
        <f>IF(J6=0,0,(S6-J6)/J6)*100</f>
        <v>27.333767610613442</v>
      </c>
    </row>
    <row r="7" spans="1:22" x14ac:dyDescent="0.5">
      <c r="A7" s="54">
        <v>2</v>
      </c>
      <c r="B7" s="55" t="s">
        <v>452</v>
      </c>
      <c r="C7" s="307">
        <v>30803517.626189869</v>
      </c>
      <c r="D7" s="308">
        <v>578293.78300064814</v>
      </c>
      <c r="E7" s="308">
        <v>586254.55166566314</v>
      </c>
      <c r="F7" s="308">
        <v>42223209.200988859</v>
      </c>
      <c r="G7" s="309">
        <f t="shared" ref="G7:G56" si="1">SUM(C7:F7)</f>
        <v>74191275.161845043</v>
      </c>
      <c r="H7" s="310">
        <v>96</v>
      </c>
      <c r="I7" s="311" t="s">
        <v>432</v>
      </c>
      <c r="J7" s="184">
        <f t="shared" ref="J7:J56" si="2">G7/H7</f>
        <v>772825.78293588583</v>
      </c>
      <c r="K7" s="312" t="s">
        <v>452</v>
      </c>
      <c r="L7" s="307">
        <v>23522613.477368787</v>
      </c>
      <c r="M7" s="308">
        <v>24392792.701571982</v>
      </c>
      <c r="N7" s="308">
        <v>578293.78300064814</v>
      </c>
      <c r="O7" s="308">
        <v>35149103.618076757</v>
      </c>
      <c r="P7" s="56">
        <f t="shared" ref="P7:P56" si="3">SUM(L7:O7)</f>
        <v>83642803.580018178</v>
      </c>
      <c r="Q7" s="310">
        <v>70</v>
      </c>
      <c r="R7" s="311" t="s">
        <v>432</v>
      </c>
      <c r="S7" s="180">
        <f t="shared" ref="S7:S56" si="4">P7/Q7</f>
        <v>1194897.1940002597</v>
      </c>
      <c r="T7" s="181">
        <f t="shared" ref="T7:T56" si="5">IF(G7=0,0,(P7-G7)/G7)*100</f>
        <v>12.73940688787871</v>
      </c>
      <c r="U7" s="181">
        <f t="shared" ref="U7:U56" si="6">IF(H7=0,0,(Q7-H7)/H7)*100</f>
        <v>-27.083333333333332</v>
      </c>
      <c r="V7" s="182">
        <f t="shared" ref="V7:V56" si="7">IF(J7=0,0,(S7-J7)/J7)*100</f>
        <v>54.614043731947959</v>
      </c>
    </row>
    <row r="8" spans="1:22" x14ac:dyDescent="0.5">
      <c r="A8" s="54">
        <v>3</v>
      </c>
      <c r="B8" s="55" t="s">
        <v>453</v>
      </c>
      <c r="C8" s="307">
        <v>26048701.153929058</v>
      </c>
      <c r="D8" s="308">
        <v>555496.52089355106</v>
      </c>
      <c r="E8" s="308">
        <v>493990.07549190766</v>
      </c>
      <c r="F8" s="308">
        <v>42186338.799269699</v>
      </c>
      <c r="G8" s="309">
        <f t="shared" si="1"/>
        <v>69284526.54958421</v>
      </c>
      <c r="H8" s="310">
        <v>304</v>
      </c>
      <c r="I8" s="311" t="s">
        <v>433</v>
      </c>
      <c r="J8" s="184">
        <f t="shared" si="2"/>
        <v>227909.62680784278</v>
      </c>
      <c r="K8" s="312" t="s">
        <v>453</v>
      </c>
      <c r="L8" s="307">
        <v>22266674.051821627</v>
      </c>
      <c r="M8" s="308">
        <v>24285314.621818226</v>
      </c>
      <c r="N8" s="308">
        <v>555496.52089355106</v>
      </c>
      <c r="O8" s="308">
        <v>35135239.448019423</v>
      </c>
      <c r="P8" s="56">
        <f t="shared" si="3"/>
        <v>82242724.642552823</v>
      </c>
      <c r="Q8" s="310">
        <v>292</v>
      </c>
      <c r="R8" s="311" t="s">
        <v>439</v>
      </c>
      <c r="S8" s="180">
        <f t="shared" si="4"/>
        <v>281653.16658408503</v>
      </c>
      <c r="T8" s="181">
        <f t="shared" si="5"/>
        <v>18.702874564200044</v>
      </c>
      <c r="U8" s="181">
        <f t="shared" si="6"/>
        <v>-3.9473684210526314</v>
      </c>
      <c r="V8" s="182">
        <f t="shared" si="7"/>
        <v>23.58107488875623</v>
      </c>
    </row>
    <row r="9" spans="1:22" x14ac:dyDescent="0.5">
      <c r="A9" s="54">
        <v>4</v>
      </c>
      <c r="B9" s="55" t="s">
        <v>454</v>
      </c>
      <c r="C9" s="307">
        <v>29465059.458078969</v>
      </c>
      <c r="D9" s="308">
        <v>601087.4975531518</v>
      </c>
      <c r="E9" s="308">
        <v>560282.54149835615</v>
      </c>
      <c r="F9" s="308">
        <v>42212830.35868644</v>
      </c>
      <c r="G9" s="309">
        <f t="shared" si="1"/>
        <v>72839259.855816916</v>
      </c>
      <c r="H9" s="310">
        <v>1133</v>
      </c>
      <c r="I9" s="311" t="s">
        <v>433</v>
      </c>
      <c r="J9" s="184">
        <f t="shared" si="2"/>
        <v>64288.843650323841</v>
      </c>
      <c r="K9" s="312" t="s">
        <v>454</v>
      </c>
      <c r="L9" s="307">
        <v>24582288.892909214</v>
      </c>
      <c r="M9" s="308">
        <v>24395792.167537972</v>
      </c>
      <c r="N9" s="308">
        <v>601087.4975531518</v>
      </c>
      <c r="O9" s="308">
        <v>35162965.630686417</v>
      </c>
      <c r="P9" s="56">
        <f t="shared" si="3"/>
        <v>84742134.188686758</v>
      </c>
      <c r="Q9" s="310">
        <v>2421</v>
      </c>
      <c r="R9" s="311" t="s">
        <v>439</v>
      </c>
      <c r="S9" s="180">
        <f t="shared" si="4"/>
        <v>35002.946794170493</v>
      </c>
      <c r="T9" s="181">
        <f t="shared" si="5"/>
        <v>16.34128951396708</v>
      </c>
      <c r="U9" s="181">
        <f t="shared" si="6"/>
        <v>113.68049426301855</v>
      </c>
      <c r="V9" s="182">
        <f t="shared" si="7"/>
        <v>-45.553622049019118</v>
      </c>
    </row>
    <row r="10" spans="1:22" x14ac:dyDescent="0.5">
      <c r="A10" s="54">
        <v>5</v>
      </c>
      <c r="B10" s="261" t="s">
        <v>455</v>
      </c>
      <c r="C10" s="313">
        <v>169833040.72347003</v>
      </c>
      <c r="D10" s="314">
        <v>2474513.8547308482</v>
      </c>
      <c r="E10" s="314">
        <v>3284042.404486483</v>
      </c>
      <c r="F10" s="314">
        <v>43301289.584811226</v>
      </c>
      <c r="G10" s="56">
        <f t="shared" si="1"/>
        <v>218892886.56749856</v>
      </c>
      <c r="H10" s="315">
        <v>127</v>
      </c>
      <c r="I10" s="316" t="s">
        <v>433</v>
      </c>
      <c r="J10" s="184">
        <f t="shared" si="2"/>
        <v>1723566.0359645556</v>
      </c>
      <c r="K10" s="317" t="s">
        <v>455</v>
      </c>
      <c r="L10" s="318">
        <v>112577466.48622851</v>
      </c>
      <c r="M10" s="318">
        <v>26802383.076897573</v>
      </c>
      <c r="N10" s="318">
        <v>2474513.8547308482</v>
      </c>
      <c r="O10" s="318">
        <v>36302291.111254491</v>
      </c>
      <c r="P10" s="56">
        <f t="shared" si="3"/>
        <v>178156654.52911142</v>
      </c>
      <c r="Q10" s="319">
        <v>109</v>
      </c>
      <c r="R10" s="320" t="s">
        <v>439</v>
      </c>
      <c r="S10" s="180">
        <f t="shared" si="4"/>
        <v>1634464.7204505634</v>
      </c>
      <c r="T10" s="181">
        <f t="shared" si="5"/>
        <v>-18.610121451263144</v>
      </c>
      <c r="U10" s="181">
        <f t="shared" si="6"/>
        <v>-14.173228346456693</v>
      </c>
      <c r="V10" s="182">
        <f t="shared" si="7"/>
        <v>-5.1695910487194441</v>
      </c>
    </row>
    <row r="11" spans="1:22" x14ac:dyDescent="0.5">
      <c r="A11" s="54">
        <v>6</v>
      </c>
      <c r="B11" s="248" t="s">
        <v>456</v>
      </c>
      <c r="C11" s="293">
        <v>31135990.562159244</v>
      </c>
      <c r="D11" s="293">
        <v>2278057.9635715261</v>
      </c>
      <c r="E11" s="293">
        <v>596105.51090754312</v>
      </c>
      <c r="F11" s="293">
        <v>42604595.165679425</v>
      </c>
      <c r="G11" s="309">
        <f t="shared" si="1"/>
        <v>76614749.202317744</v>
      </c>
      <c r="H11" s="293">
        <v>37302</v>
      </c>
      <c r="I11" s="321" t="s">
        <v>428</v>
      </c>
      <c r="J11" s="184">
        <f t="shared" si="2"/>
        <v>2053.9045949900205</v>
      </c>
      <c r="K11" s="322" t="s">
        <v>456</v>
      </c>
      <c r="L11" s="293">
        <v>61250111.1868679</v>
      </c>
      <c r="M11" s="293">
        <v>12039322.441902202</v>
      </c>
      <c r="N11" s="293">
        <v>2278057.9635715261</v>
      </c>
      <c r="O11" s="293">
        <v>36533652.341390654</v>
      </c>
      <c r="P11" s="56">
        <f t="shared" si="3"/>
        <v>112101143.93373229</v>
      </c>
      <c r="Q11" s="293">
        <v>114147</v>
      </c>
      <c r="R11" s="321" t="s">
        <v>428</v>
      </c>
      <c r="S11" s="180">
        <f t="shared" si="4"/>
        <v>982.07700538544407</v>
      </c>
      <c r="T11" s="181">
        <f t="shared" si="5"/>
        <v>46.317967624882613</v>
      </c>
      <c r="U11" s="181">
        <f t="shared" si="6"/>
        <v>206.0077207656426</v>
      </c>
      <c r="V11" s="182">
        <f t="shared" si="7"/>
        <v>-52.184877146632239</v>
      </c>
    </row>
    <row r="12" spans="1:22" x14ac:dyDescent="0.5">
      <c r="A12" s="54">
        <v>7</v>
      </c>
      <c r="B12" s="248" t="s">
        <v>457</v>
      </c>
      <c r="C12" s="293">
        <v>92150583.361634061</v>
      </c>
      <c r="D12" s="293">
        <v>3032086.6371964854</v>
      </c>
      <c r="E12" s="293">
        <v>1798160.8299120679</v>
      </c>
      <c r="F12" s="293">
        <v>45094859.07533095</v>
      </c>
      <c r="G12" s="309">
        <f t="shared" si="1"/>
        <v>142075689.90407357</v>
      </c>
      <c r="H12" s="293">
        <v>12119</v>
      </c>
      <c r="I12" s="321" t="s">
        <v>500</v>
      </c>
      <c r="J12" s="184">
        <f t="shared" si="2"/>
        <v>11723.383934654144</v>
      </c>
      <c r="K12" s="322" t="s">
        <v>457</v>
      </c>
      <c r="L12" s="293">
        <v>51639230.241497077</v>
      </c>
      <c r="M12" s="293">
        <v>35295911.339627095</v>
      </c>
      <c r="N12" s="293">
        <v>3032086.6371964854</v>
      </c>
      <c r="O12" s="293">
        <v>37133167.703287132</v>
      </c>
      <c r="P12" s="56">
        <f t="shared" si="3"/>
        <v>127100395.92160779</v>
      </c>
      <c r="Q12" s="293">
        <v>15852</v>
      </c>
      <c r="R12" s="321" t="s">
        <v>427</v>
      </c>
      <c r="S12" s="180">
        <f t="shared" si="4"/>
        <v>8017.9406965435146</v>
      </c>
      <c r="T12" s="181">
        <f t="shared" si="5"/>
        <v>-10.540363374323059</v>
      </c>
      <c r="U12" s="181">
        <f t="shared" si="6"/>
        <v>30.802871524053138</v>
      </c>
      <c r="V12" s="182">
        <f t="shared" si="7"/>
        <v>-31.607283859034901</v>
      </c>
    </row>
    <row r="13" spans="1:22" x14ac:dyDescent="0.5">
      <c r="A13" s="54">
        <v>8</v>
      </c>
      <c r="B13" s="248" t="s">
        <v>458</v>
      </c>
      <c r="C13" s="293">
        <v>32793889.705270205</v>
      </c>
      <c r="D13" s="293">
        <v>963994.1060202783</v>
      </c>
      <c r="E13" s="293">
        <v>628767.96741035418</v>
      </c>
      <c r="F13" s="293">
        <v>42672261.050388351</v>
      </c>
      <c r="G13" s="309">
        <f t="shared" si="1"/>
        <v>77058912.829089195</v>
      </c>
      <c r="H13" s="293">
        <v>171449</v>
      </c>
      <c r="I13" s="321" t="s">
        <v>501</v>
      </c>
      <c r="J13" s="184">
        <f t="shared" si="2"/>
        <v>449.45676457190882</v>
      </c>
      <c r="K13" s="322" t="s">
        <v>458</v>
      </c>
      <c r="L13" s="293">
        <v>23148444.690987445</v>
      </c>
      <c r="M13" s="293">
        <v>26469828.053657793</v>
      </c>
      <c r="N13" s="293">
        <v>963994.1060202783</v>
      </c>
      <c r="O13" s="293">
        <v>35488862.538732879</v>
      </c>
      <c r="P13" s="56">
        <f t="shared" si="3"/>
        <v>86071129.389398396</v>
      </c>
      <c r="Q13" s="293">
        <v>17172</v>
      </c>
      <c r="R13" s="321" t="s">
        <v>501</v>
      </c>
      <c r="S13" s="180">
        <f t="shared" si="4"/>
        <v>5012.2949795829491</v>
      </c>
      <c r="T13" s="181">
        <f t="shared" si="5"/>
        <v>11.69522931149783</v>
      </c>
      <c r="U13" s="181">
        <f t="shared" si="6"/>
        <v>-89.984193550268586</v>
      </c>
      <c r="V13" s="182">
        <f t="shared" si="7"/>
        <v>1015.1895743202301</v>
      </c>
    </row>
    <row r="14" spans="1:22" x14ac:dyDescent="0.5">
      <c r="A14" s="54">
        <v>9</v>
      </c>
      <c r="B14" s="248" t="s">
        <v>459</v>
      </c>
      <c r="C14" s="293">
        <v>33270403.900475614</v>
      </c>
      <c r="D14" s="293">
        <v>1029257.9687569656</v>
      </c>
      <c r="E14" s="293">
        <v>642552.81104648497</v>
      </c>
      <c r="F14" s="293">
        <v>42272833.985064864</v>
      </c>
      <c r="G14" s="56">
        <f t="shared" si="1"/>
        <v>77215048.66534394</v>
      </c>
      <c r="H14" s="293">
        <v>30624</v>
      </c>
      <c r="I14" s="321" t="s">
        <v>18</v>
      </c>
      <c r="J14" s="184">
        <f t="shared" si="2"/>
        <v>2521.3900426248674</v>
      </c>
      <c r="K14" s="322" t="s">
        <v>459</v>
      </c>
      <c r="L14" s="293">
        <v>30803978.263086688</v>
      </c>
      <c r="M14" s="293">
        <v>25883128.162273675</v>
      </c>
      <c r="N14" s="293">
        <v>1029257.9687569656</v>
      </c>
      <c r="O14" s="293">
        <v>35283250.429916374</v>
      </c>
      <c r="P14" s="56">
        <f t="shared" si="3"/>
        <v>92999614.824033707</v>
      </c>
      <c r="Q14" s="293">
        <v>36661</v>
      </c>
      <c r="R14" s="321" t="s">
        <v>18</v>
      </c>
      <c r="S14" s="180">
        <f t="shared" si="4"/>
        <v>2536.7451740005376</v>
      </c>
      <c r="T14" s="181">
        <f t="shared" si="5"/>
        <v>20.442344376549332</v>
      </c>
      <c r="U14" s="181">
        <f t="shared" si="6"/>
        <v>19.713296760710552</v>
      </c>
      <c r="V14" s="182">
        <f t="shared" si="7"/>
        <v>0.60899468610913221</v>
      </c>
    </row>
    <row r="15" spans="1:22" x14ac:dyDescent="0.5">
      <c r="A15" s="54">
        <v>10</v>
      </c>
      <c r="B15" s="248" t="s">
        <v>460</v>
      </c>
      <c r="C15" s="293">
        <v>24254636.122880671</v>
      </c>
      <c r="D15" s="293">
        <v>537896.33229839057</v>
      </c>
      <c r="E15" s="293">
        <v>462015.71594010852</v>
      </c>
      <c r="F15" s="293">
        <v>42182695.462745488</v>
      </c>
      <c r="G15" s="309">
        <f t="shared" si="1"/>
        <v>67437243.633864656</v>
      </c>
      <c r="H15" s="293">
        <v>3019</v>
      </c>
      <c r="I15" s="321" t="s">
        <v>15</v>
      </c>
      <c r="J15" s="184">
        <f t="shared" si="2"/>
        <v>22337.609683294024</v>
      </c>
      <c r="K15" s="322" t="s">
        <v>460</v>
      </c>
      <c r="L15" s="293">
        <v>18748930.853775509</v>
      </c>
      <c r="M15" s="293">
        <v>24476021.444442201</v>
      </c>
      <c r="N15" s="293">
        <v>537896.33229839057</v>
      </c>
      <c r="O15" s="293">
        <v>35094050.391738191</v>
      </c>
      <c r="P15" s="56">
        <f t="shared" si="3"/>
        <v>78856899.022254288</v>
      </c>
      <c r="Q15" s="293">
        <v>4415.12</v>
      </c>
      <c r="R15" s="321" t="s">
        <v>15</v>
      </c>
      <c r="S15" s="180">
        <f t="shared" si="4"/>
        <v>17860.646827776887</v>
      </c>
      <c r="T15" s="181">
        <f t="shared" si="5"/>
        <v>16.933751697192847</v>
      </c>
      <c r="U15" s="181">
        <f t="shared" si="6"/>
        <v>46.244451805233517</v>
      </c>
      <c r="V15" s="182">
        <f t="shared" si="7"/>
        <v>-20.042264678236332</v>
      </c>
    </row>
    <row r="16" spans="1:22" x14ac:dyDescent="0.5">
      <c r="A16" s="54">
        <v>11</v>
      </c>
      <c r="B16" s="248" t="s">
        <v>461</v>
      </c>
      <c r="C16" s="293">
        <v>115983597.66727856</v>
      </c>
      <c r="D16" s="293">
        <v>3322580.9667714504</v>
      </c>
      <c r="E16" s="293">
        <v>2298850.9875300103</v>
      </c>
      <c r="F16" s="293">
        <v>43099790.185177214</v>
      </c>
      <c r="G16" s="309">
        <f t="shared" si="1"/>
        <v>164704819.80675724</v>
      </c>
      <c r="H16" s="293">
        <v>33</v>
      </c>
      <c r="I16" s="321" t="s">
        <v>430</v>
      </c>
      <c r="J16" s="184">
        <f t="shared" si="2"/>
        <v>4991055.1456593107</v>
      </c>
      <c r="K16" s="322" t="s">
        <v>461</v>
      </c>
      <c r="L16" s="293">
        <v>87068276.113411471</v>
      </c>
      <c r="M16" s="293">
        <v>32450493.426243074</v>
      </c>
      <c r="N16" s="293">
        <v>3322580.9667714504</v>
      </c>
      <c r="O16" s="293">
        <v>36166300.238009833</v>
      </c>
      <c r="P16" s="56">
        <f t="shared" si="3"/>
        <v>159007650.74443585</v>
      </c>
      <c r="Q16" s="293">
        <v>32</v>
      </c>
      <c r="R16" s="321" t="s">
        <v>430</v>
      </c>
      <c r="S16" s="180">
        <f t="shared" si="4"/>
        <v>4968989.0857636202</v>
      </c>
      <c r="T16" s="181">
        <f t="shared" si="5"/>
        <v>-3.4590178168469485</v>
      </c>
      <c r="U16" s="181">
        <f t="shared" si="6"/>
        <v>-3.0303030303030303</v>
      </c>
      <c r="V16" s="182">
        <f t="shared" si="7"/>
        <v>-0.44211212362342345</v>
      </c>
    </row>
    <row r="17" spans="1:22" x14ac:dyDescent="0.5">
      <c r="A17" s="54">
        <v>12</v>
      </c>
      <c r="B17" s="248" t="s">
        <v>462</v>
      </c>
      <c r="C17" s="293">
        <v>52356278.115563095</v>
      </c>
      <c r="D17" s="293">
        <v>846436.03361774131</v>
      </c>
      <c r="E17" s="293">
        <v>1024739.7055359925</v>
      </c>
      <c r="F17" s="293">
        <v>42463652.176189594</v>
      </c>
      <c r="G17" s="309">
        <f t="shared" si="1"/>
        <v>96691106.030906424</v>
      </c>
      <c r="H17" s="293">
        <v>1519</v>
      </c>
      <c r="I17" s="321" t="s">
        <v>23</v>
      </c>
      <c r="J17" s="184">
        <f t="shared" si="2"/>
        <v>63654.447683282699</v>
      </c>
      <c r="K17" s="322" t="s">
        <v>462</v>
      </c>
      <c r="L17" s="293">
        <v>26318631.968146201</v>
      </c>
      <c r="M17" s="293">
        <v>25359582.884367112</v>
      </c>
      <c r="N17" s="293">
        <v>846436.03361774131</v>
      </c>
      <c r="O17" s="293">
        <v>35212854.38239941</v>
      </c>
      <c r="P17" s="56">
        <f t="shared" si="3"/>
        <v>87737505.268530458</v>
      </c>
      <c r="Q17" s="293">
        <v>2466</v>
      </c>
      <c r="R17" s="321" t="s">
        <v>23</v>
      </c>
      <c r="S17" s="180">
        <f t="shared" si="4"/>
        <v>35578.874804756873</v>
      </c>
      <c r="T17" s="181">
        <f t="shared" si="5"/>
        <v>-9.2600044925683545</v>
      </c>
      <c r="U17" s="181">
        <f t="shared" si="6"/>
        <v>62.343647136273859</v>
      </c>
      <c r="V17" s="182">
        <f t="shared" si="7"/>
        <v>-44.106223367482293</v>
      </c>
    </row>
    <row r="18" spans="1:22" x14ac:dyDescent="0.5">
      <c r="A18" s="54">
        <v>13</v>
      </c>
      <c r="B18" s="248" t="s">
        <v>463</v>
      </c>
      <c r="C18" s="293">
        <v>23508618.145916779</v>
      </c>
      <c r="D18" s="293">
        <v>577271.56099847378</v>
      </c>
      <c r="E18" s="293">
        <v>447077.00835794362</v>
      </c>
      <c r="F18" s="293">
        <v>42175236.868011683</v>
      </c>
      <c r="G18" s="56">
        <f t="shared" si="1"/>
        <v>66708203.583284877</v>
      </c>
      <c r="H18" s="293">
        <v>1213</v>
      </c>
      <c r="I18" s="321" t="s">
        <v>16</v>
      </c>
      <c r="J18" s="184">
        <f t="shared" si="2"/>
        <v>54994.397018371703</v>
      </c>
      <c r="K18" s="322" t="s">
        <v>463</v>
      </c>
      <c r="L18" s="293">
        <v>19714961.193777412</v>
      </c>
      <c r="M18" s="293">
        <v>24588779.3781428</v>
      </c>
      <c r="N18" s="293">
        <v>577271.56099847378</v>
      </c>
      <c r="O18" s="293">
        <v>35109211.922921263</v>
      </c>
      <c r="P18" s="56">
        <f t="shared" si="3"/>
        <v>79990224.055839956</v>
      </c>
      <c r="Q18" s="293">
        <v>5395</v>
      </c>
      <c r="R18" s="321" t="s">
        <v>16</v>
      </c>
      <c r="S18" s="180">
        <f t="shared" si="4"/>
        <v>14826.732911184421</v>
      </c>
      <c r="T18" s="181">
        <f t="shared" si="5"/>
        <v>19.910625319077194</v>
      </c>
      <c r="U18" s="181">
        <f t="shared" si="6"/>
        <v>344.765045342127</v>
      </c>
      <c r="V18" s="182">
        <f t="shared" si="7"/>
        <v>-73.03955727302305</v>
      </c>
    </row>
    <row r="19" spans="1:22" x14ac:dyDescent="0.5">
      <c r="A19" s="54">
        <v>14</v>
      </c>
      <c r="B19" s="248" t="s">
        <v>464</v>
      </c>
      <c r="C19" s="293">
        <v>53155748.165337585</v>
      </c>
      <c r="D19" s="293">
        <v>1633077.6192736104</v>
      </c>
      <c r="E19" s="293">
        <v>1042829.6873156598</v>
      </c>
      <c r="F19" s="293">
        <v>42377484.341586553</v>
      </c>
      <c r="G19" s="309">
        <f t="shared" si="1"/>
        <v>98209139.813513398</v>
      </c>
      <c r="H19" s="293">
        <v>927</v>
      </c>
      <c r="I19" s="321" t="s">
        <v>18</v>
      </c>
      <c r="J19" s="184">
        <f t="shared" si="2"/>
        <v>105942.97714510615</v>
      </c>
      <c r="K19" s="322" t="s">
        <v>464</v>
      </c>
      <c r="L19" s="293">
        <v>48132639.637464859</v>
      </c>
      <c r="M19" s="293">
        <v>30902749.236963015</v>
      </c>
      <c r="N19" s="293">
        <v>1633077.6192736104</v>
      </c>
      <c r="O19" s="293">
        <v>35425918.16249264</v>
      </c>
      <c r="P19" s="56">
        <f t="shared" si="3"/>
        <v>116094384.65619412</v>
      </c>
      <c r="Q19" s="293">
        <v>853</v>
      </c>
      <c r="R19" s="321" t="s">
        <v>18</v>
      </c>
      <c r="S19" s="180">
        <f t="shared" si="4"/>
        <v>136101.27157818771</v>
      </c>
      <c r="T19" s="181">
        <f t="shared" si="5"/>
        <v>18.21138529126975</v>
      </c>
      <c r="U19" s="181">
        <f t="shared" si="6"/>
        <v>-7.9827400215749726</v>
      </c>
      <c r="V19" s="182">
        <f t="shared" si="7"/>
        <v>28.466534777264997</v>
      </c>
    </row>
    <row r="20" spans="1:22" x14ac:dyDescent="0.5">
      <c r="A20" s="54">
        <v>15</v>
      </c>
      <c r="B20" s="248" t="s">
        <v>465</v>
      </c>
      <c r="C20" s="293">
        <v>61525246.762637146</v>
      </c>
      <c r="D20" s="293">
        <v>1879443.091279764</v>
      </c>
      <c r="E20" s="293">
        <v>1210945.7337687393</v>
      </c>
      <c r="F20" s="293">
        <v>42437621.327795289</v>
      </c>
      <c r="G20" s="309">
        <f t="shared" si="1"/>
        <v>107053256.91548094</v>
      </c>
      <c r="H20" s="293">
        <v>1109</v>
      </c>
      <c r="I20" s="321" t="s">
        <v>18</v>
      </c>
      <c r="J20" s="184">
        <f t="shared" si="2"/>
        <v>96531.340771398507</v>
      </c>
      <c r="K20" s="322" t="s">
        <v>465</v>
      </c>
      <c r="L20" s="293">
        <v>54679875.280083783</v>
      </c>
      <c r="M20" s="293">
        <v>32266357.270895287</v>
      </c>
      <c r="N20" s="293">
        <v>1879443.091279764</v>
      </c>
      <c r="O20" s="293">
        <v>35502814.900049433</v>
      </c>
      <c r="P20" s="56">
        <f t="shared" si="3"/>
        <v>124328490.54230827</v>
      </c>
      <c r="Q20" s="293">
        <v>817</v>
      </c>
      <c r="R20" s="321" t="s">
        <v>18</v>
      </c>
      <c r="S20" s="180">
        <f t="shared" si="4"/>
        <v>152176.85500894525</v>
      </c>
      <c r="T20" s="181">
        <f t="shared" si="5"/>
        <v>16.137046293197983</v>
      </c>
      <c r="U20" s="181">
        <f t="shared" si="6"/>
        <v>-26.330027051397654</v>
      </c>
      <c r="V20" s="182">
        <f t="shared" si="7"/>
        <v>57.645023670938258</v>
      </c>
    </row>
    <row r="21" spans="1:22" x14ac:dyDescent="0.5">
      <c r="A21" s="54">
        <v>16</v>
      </c>
      <c r="B21" s="248" t="s">
        <v>466</v>
      </c>
      <c r="C21" s="293">
        <v>36416755.684753835</v>
      </c>
      <c r="D21" s="293">
        <v>893981.18804708356</v>
      </c>
      <c r="E21" s="293">
        <v>706597.68909876025</v>
      </c>
      <c r="F21" s="293">
        <v>42257210.403040469</v>
      </c>
      <c r="G21" s="309">
        <f t="shared" si="1"/>
        <v>80274544.964940146</v>
      </c>
      <c r="H21" s="293">
        <v>2114</v>
      </c>
      <c r="I21" s="321" t="s">
        <v>429</v>
      </c>
      <c r="J21" s="184">
        <f t="shared" si="2"/>
        <v>37972.821648505269</v>
      </c>
      <c r="K21" s="322" t="s">
        <v>466</v>
      </c>
      <c r="L21" s="293">
        <v>28490932.305449203</v>
      </c>
      <c r="M21" s="293">
        <v>26811925.050991073</v>
      </c>
      <c r="N21" s="293">
        <v>893981.18804708356</v>
      </c>
      <c r="O21" s="293">
        <v>35195227.945075467</v>
      </c>
      <c r="P21" s="56">
        <f t="shared" si="3"/>
        <v>91392066.489562824</v>
      </c>
      <c r="Q21" s="293">
        <v>2234</v>
      </c>
      <c r="R21" s="321" t="s">
        <v>429</v>
      </c>
      <c r="S21" s="180">
        <f t="shared" si="4"/>
        <v>40909.608992642265</v>
      </c>
      <c r="T21" s="181">
        <f t="shared" si="5"/>
        <v>13.849373458894409</v>
      </c>
      <c r="U21" s="181">
        <f t="shared" si="6"/>
        <v>5.6764427625354781</v>
      </c>
      <c r="V21" s="182">
        <f t="shared" si="7"/>
        <v>7.7339191996879091</v>
      </c>
    </row>
    <row r="22" spans="1:22" x14ac:dyDescent="0.5">
      <c r="A22" s="54">
        <v>17</v>
      </c>
      <c r="B22" s="248" t="s">
        <v>307</v>
      </c>
      <c r="C22" s="293">
        <v>86633733.126505047</v>
      </c>
      <c r="D22" s="293">
        <v>1879443.091279764</v>
      </c>
      <c r="E22" s="293">
        <v>1715293.6837494583</v>
      </c>
      <c r="F22" s="293">
        <v>42618032.218678705</v>
      </c>
      <c r="G22" s="56">
        <f t="shared" si="1"/>
        <v>132846502.12021297</v>
      </c>
      <c r="H22" s="293">
        <v>527</v>
      </c>
      <c r="I22" s="321" t="s">
        <v>430</v>
      </c>
      <c r="J22" s="184">
        <f t="shared" si="2"/>
        <v>252080.64918446486</v>
      </c>
      <c r="K22" s="322" t="s">
        <v>307</v>
      </c>
      <c r="L22" s="293">
        <v>54679875.280083783</v>
      </c>
      <c r="M22" s="293">
        <v>32266357.270895287</v>
      </c>
      <c r="N22" s="293">
        <v>1879443.091279764</v>
      </c>
      <c r="O22" s="293">
        <v>35502814.900049433</v>
      </c>
      <c r="P22" s="56">
        <f t="shared" si="3"/>
        <v>124328490.54230827</v>
      </c>
      <c r="Q22" s="293">
        <v>311</v>
      </c>
      <c r="R22" s="321" t="s">
        <v>430</v>
      </c>
      <c r="S22" s="180">
        <f t="shared" si="4"/>
        <v>399770.06605243817</v>
      </c>
      <c r="T22" s="181">
        <f t="shared" si="5"/>
        <v>-6.4119201047512275</v>
      </c>
      <c r="U22" s="181">
        <f t="shared" si="6"/>
        <v>-40.98671726755218</v>
      </c>
      <c r="V22" s="182">
        <f t="shared" si="7"/>
        <v>58.588161108669134</v>
      </c>
    </row>
    <row r="23" spans="1:22" x14ac:dyDescent="0.5">
      <c r="A23" s="54">
        <v>18</v>
      </c>
      <c r="B23" s="248" t="s">
        <v>467</v>
      </c>
      <c r="C23" s="293">
        <v>28047254.730446573</v>
      </c>
      <c r="D23" s="293">
        <v>904468.82290719287</v>
      </c>
      <c r="E23" s="293">
        <v>538481.59530105058</v>
      </c>
      <c r="F23" s="293">
        <v>42197073.399896026</v>
      </c>
      <c r="G23" s="309">
        <f t="shared" si="1"/>
        <v>71687278.548550844</v>
      </c>
      <c r="H23" s="293">
        <v>169</v>
      </c>
      <c r="I23" s="321" t="s">
        <v>18</v>
      </c>
      <c r="J23" s="184">
        <f t="shared" si="2"/>
        <v>424185.08016893989</v>
      </c>
      <c r="K23" s="322" t="s">
        <v>467</v>
      </c>
      <c r="L23" s="293">
        <v>21454262.070690922</v>
      </c>
      <c r="M23" s="293">
        <v>24086583.973291188</v>
      </c>
      <c r="N23" s="293">
        <v>904468.82290719287</v>
      </c>
      <c r="O23" s="293">
        <v>35100145.433956251</v>
      </c>
      <c r="P23" s="56">
        <f t="shared" si="3"/>
        <v>81545460.300845563</v>
      </c>
      <c r="Q23" s="293">
        <v>144</v>
      </c>
      <c r="R23" s="321" t="s">
        <v>18</v>
      </c>
      <c r="S23" s="180">
        <f t="shared" si="4"/>
        <v>566287.91875587194</v>
      </c>
      <c r="T23" s="181">
        <f t="shared" si="5"/>
        <v>13.751647366022102</v>
      </c>
      <c r="U23" s="181">
        <f t="shared" si="6"/>
        <v>-14.792899408284024</v>
      </c>
      <c r="V23" s="182">
        <f t="shared" si="7"/>
        <v>33.500197255956493</v>
      </c>
    </row>
    <row r="24" spans="1:22" x14ac:dyDescent="0.5">
      <c r="A24" s="54">
        <v>19</v>
      </c>
      <c r="B24" s="248" t="s">
        <v>468</v>
      </c>
      <c r="C24" s="293">
        <v>25500013.687971912</v>
      </c>
      <c r="D24" s="293">
        <v>517407.07665969391</v>
      </c>
      <c r="E24" s="293">
        <v>483536.8773171443</v>
      </c>
      <c r="F24" s="293">
        <v>42177625.172443904</v>
      </c>
      <c r="G24" s="309">
        <f t="shared" si="1"/>
        <v>68678582.814392656</v>
      </c>
      <c r="H24" s="293">
        <v>0</v>
      </c>
      <c r="I24" s="321" t="s">
        <v>18</v>
      </c>
      <c r="J24" s="184" t="e">
        <f t="shared" si="2"/>
        <v>#DIV/0!</v>
      </c>
      <c r="K24" s="322" t="s">
        <v>468</v>
      </c>
      <c r="L24" s="293">
        <v>19735576.705288969</v>
      </c>
      <c r="M24" s="293">
        <v>24326315.385600872</v>
      </c>
      <c r="N24" s="293">
        <v>517407.07665969391</v>
      </c>
      <c r="O24" s="293">
        <v>35088369.947632447</v>
      </c>
      <c r="P24" s="56">
        <f t="shared" si="3"/>
        <v>79667669.115181983</v>
      </c>
      <c r="Q24" s="293">
        <v>237</v>
      </c>
      <c r="R24" s="321" t="s">
        <v>18</v>
      </c>
      <c r="S24" s="180">
        <f t="shared" si="4"/>
        <v>336150.50259570457</v>
      </c>
      <c r="T24" s="181">
        <f t="shared" si="5"/>
        <v>16.000747031265757</v>
      </c>
      <c r="U24" s="181">
        <f t="shared" si="6"/>
        <v>0</v>
      </c>
      <c r="V24" s="182" t="e">
        <f t="shared" si="7"/>
        <v>#DIV/0!</v>
      </c>
    </row>
    <row r="25" spans="1:22" x14ac:dyDescent="0.5">
      <c r="A25" s="54">
        <v>20</v>
      </c>
      <c r="B25" s="248" t="s">
        <v>469</v>
      </c>
      <c r="C25" s="293">
        <v>25999568.994615175</v>
      </c>
      <c r="D25" s="293">
        <v>521339.30690338498</v>
      </c>
      <c r="E25" s="293">
        <v>493247.08578995429</v>
      </c>
      <c r="F25" s="293">
        <v>42181116.306980535</v>
      </c>
      <c r="G25" s="309">
        <f t="shared" si="1"/>
        <v>69195271.694289058</v>
      </c>
      <c r="H25" s="293">
        <v>463</v>
      </c>
      <c r="I25" s="321" t="s">
        <v>430</v>
      </c>
      <c r="J25" s="184">
        <f t="shared" si="2"/>
        <v>149449.8308731945</v>
      </c>
      <c r="K25" s="322" t="s">
        <v>469</v>
      </c>
      <c r="L25" s="293">
        <v>19882467.776384562</v>
      </c>
      <c r="M25" s="293">
        <v>24338444.431976981</v>
      </c>
      <c r="N25" s="293">
        <v>521339.30690338498</v>
      </c>
      <c r="O25" s="293">
        <v>35089958.843416579</v>
      </c>
      <c r="P25" s="56">
        <f t="shared" si="3"/>
        <v>79832210.3586815</v>
      </c>
      <c r="Q25" s="293">
        <v>4</v>
      </c>
      <c r="R25" s="321" t="s">
        <v>430</v>
      </c>
      <c r="S25" s="180">
        <f t="shared" si="4"/>
        <v>19958052.589670375</v>
      </c>
      <c r="T25" s="181">
        <f t="shared" si="5"/>
        <v>15.372349011631018</v>
      </c>
      <c r="U25" s="181">
        <f t="shared" si="6"/>
        <v>-99.136069114470843</v>
      </c>
      <c r="V25" s="182">
        <f t="shared" si="7"/>
        <v>13254.349398096292</v>
      </c>
    </row>
    <row r="26" spans="1:22" x14ac:dyDescent="0.5">
      <c r="A26" s="54">
        <v>21</v>
      </c>
      <c r="B26" s="248" t="s">
        <v>470</v>
      </c>
      <c r="C26" s="293">
        <v>24819160.202980801</v>
      </c>
      <c r="D26" s="293">
        <v>510878.09059469751</v>
      </c>
      <c r="E26" s="293">
        <v>470302.64841238735</v>
      </c>
      <c r="F26" s="293">
        <v>42172867.038391009</v>
      </c>
      <c r="G26" s="56">
        <f t="shared" si="1"/>
        <v>67973207.980378896</v>
      </c>
      <c r="H26" s="293">
        <v>13</v>
      </c>
      <c r="I26" s="321" t="s">
        <v>18</v>
      </c>
      <c r="J26" s="184">
        <f t="shared" si="2"/>
        <v>5228708.3061829917</v>
      </c>
      <c r="K26" s="322" t="s">
        <v>470</v>
      </c>
      <c r="L26" s="293">
        <v>19491682.096677415</v>
      </c>
      <c r="M26" s="293">
        <v>24312735.082183938</v>
      </c>
      <c r="N26" s="293">
        <v>510878.09059469751</v>
      </c>
      <c r="O26" s="293">
        <v>35085731.781047463</v>
      </c>
      <c r="P26" s="56">
        <f t="shared" si="3"/>
        <v>79401027.050503507</v>
      </c>
      <c r="Q26" s="293">
        <v>11</v>
      </c>
      <c r="R26" s="321" t="s">
        <v>18</v>
      </c>
      <c r="S26" s="180">
        <f t="shared" si="4"/>
        <v>7218275.1864094101</v>
      </c>
      <c r="T26" s="181">
        <f t="shared" si="5"/>
        <v>16.812240307127123</v>
      </c>
      <c r="U26" s="181">
        <f t="shared" si="6"/>
        <v>-15.384615384615385</v>
      </c>
      <c r="V26" s="182">
        <f t="shared" si="7"/>
        <v>38.050829453877519</v>
      </c>
    </row>
    <row r="27" spans="1:22" x14ac:dyDescent="0.5">
      <c r="A27" s="54">
        <v>22</v>
      </c>
      <c r="B27" s="248" t="s">
        <v>471</v>
      </c>
      <c r="C27" s="293">
        <v>35101949.486586906</v>
      </c>
      <c r="D27" s="293">
        <v>730133.80109518743</v>
      </c>
      <c r="E27" s="293">
        <v>670176.46878418152</v>
      </c>
      <c r="F27" s="293">
        <v>42244728.152312845</v>
      </c>
      <c r="G27" s="309">
        <f t="shared" si="1"/>
        <v>78746987.908779114</v>
      </c>
      <c r="H27" s="293">
        <v>0</v>
      </c>
      <c r="I27" s="321" t="s">
        <v>18</v>
      </c>
      <c r="J27" s="184" t="e">
        <f t="shared" si="2"/>
        <v>#DIV/0!</v>
      </c>
      <c r="K27" s="322" t="s">
        <v>471</v>
      </c>
      <c r="L27" s="293">
        <v>27682124.71150545</v>
      </c>
      <c r="M27" s="293">
        <v>24768787.376498904</v>
      </c>
      <c r="N27" s="293">
        <v>730133.80109518743</v>
      </c>
      <c r="O27" s="293">
        <v>35174326.408643551</v>
      </c>
      <c r="P27" s="56">
        <f t="shared" si="3"/>
        <v>88355372.297743082</v>
      </c>
      <c r="Q27" s="293">
        <v>46</v>
      </c>
      <c r="R27" s="321" t="s">
        <v>18</v>
      </c>
      <c r="S27" s="180">
        <f t="shared" si="4"/>
        <v>1920768.9629944148</v>
      </c>
      <c r="T27" s="181">
        <f t="shared" si="5"/>
        <v>12.201589729494627</v>
      </c>
      <c r="U27" s="181">
        <f t="shared" si="6"/>
        <v>0</v>
      </c>
      <c r="V27" s="182" t="e">
        <f t="shared" si="7"/>
        <v>#DIV/0!</v>
      </c>
    </row>
    <row r="28" spans="1:22" x14ac:dyDescent="0.5">
      <c r="A28" s="54">
        <v>23</v>
      </c>
      <c r="B28" s="248" t="s">
        <v>472</v>
      </c>
      <c r="C28" s="293">
        <v>24819160.202980801</v>
      </c>
      <c r="D28" s="293">
        <v>510878.09059469751</v>
      </c>
      <c r="E28" s="293">
        <v>470302.64841238735</v>
      </c>
      <c r="F28" s="293">
        <v>42172867.038391009</v>
      </c>
      <c r="G28" s="309">
        <f t="shared" si="1"/>
        <v>67973207.980378896</v>
      </c>
      <c r="H28" s="293">
        <v>217</v>
      </c>
      <c r="I28" s="321" t="s">
        <v>431</v>
      </c>
      <c r="J28" s="184">
        <f t="shared" si="2"/>
        <v>313240.58977133135</v>
      </c>
      <c r="K28" s="322" t="s">
        <v>472</v>
      </c>
      <c r="L28" s="293">
        <v>19491682.096677415</v>
      </c>
      <c r="M28" s="293">
        <v>24312735.082183938</v>
      </c>
      <c r="N28" s="293">
        <v>510878.09059469751</v>
      </c>
      <c r="O28" s="293">
        <v>35085731.781047463</v>
      </c>
      <c r="P28" s="56">
        <f t="shared" si="3"/>
        <v>79401027.050503507</v>
      </c>
      <c r="Q28" s="293">
        <v>210</v>
      </c>
      <c r="R28" s="321" t="s">
        <v>431</v>
      </c>
      <c r="S28" s="180">
        <f t="shared" si="4"/>
        <v>378100.12881192146</v>
      </c>
      <c r="T28" s="181">
        <f t="shared" si="5"/>
        <v>16.812240307127123</v>
      </c>
      <c r="U28" s="181">
        <f t="shared" si="6"/>
        <v>-3.225806451612903</v>
      </c>
      <c r="V28" s="182">
        <f t="shared" si="7"/>
        <v>20.705981650698018</v>
      </c>
    </row>
    <row r="29" spans="1:22" x14ac:dyDescent="0.5">
      <c r="A29" s="54">
        <v>24</v>
      </c>
      <c r="B29" s="248" t="s">
        <v>473</v>
      </c>
      <c r="C29" s="293">
        <v>25387194.984597843</v>
      </c>
      <c r="D29" s="293">
        <v>510878.09059469751</v>
      </c>
      <c r="E29" s="293">
        <v>481343.9406896556</v>
      </c>
      <c r="F29" s="293">
        <v>42176836.740679711</v>
      </c>
      <c r="G29" s="309">
        <f t="shared" si="1"/>
        <v>68556253.756561905</v>
      </c>
      <c r="H29" s="293">
        <v>85</v>
      </c>
      <c r="I29" s="321" t="s">
        <v>19</v>
      </c>
      <c r="J29" s="184">
        <f t="shared" si="2"/>
        <v>806544.16184190474</v>
      </c>
      <c r="K29" s="322" t="s">
        <v>473</v>
      </c>
      <c r="L29" s="293">
        <v>19491682.096677415</v>
      </c>
      <c r="M29" s="293">
        <v>24312735.082183938</v>
      </c>
      <c r="N29" s="293">
        <v>510878.09059469751</v>
      </c>
      <c r="O29" s="293">
        <v>35085731.781047463</v>
      </c>
      <c r="P29" s="56">
        <f t="shared" si="3"/>
        <v>79401027.050503507</v>
      </c>
      <c r="Q29" s="293">
        <v>251</v>
      </c>
      <c r="R29" s="321" t="s">
        <v>19</v>
      </c>
      <c r="S29" s="180">
        <f t="shared" si="4"/>
        <v>316338.753189257</v>
      </c>
      <c r="T29" s="181">
        <f t="shared" si="5"/>
        <v>15.818795076595894</v>
      </c>
      <c r="U29" s="181">
        <f t="shared" si="6"/>
        <v>195.29411764705881</v>
      </c>
      <c r="V29" s="182">
        <f t="shared" si="7"/>
        <v>-60.778495691192624</v>
      </c>
    </row>
    <row r="30" spans="1:22" x14ac:dyDescent="0.5">
      <c r="A30" s="54">
        <v>25</v>
      </c>
      <c r="B30" s="248" t="s">
        <v>474</v>
      </c>
      <c r="C30" s="293">
        <v>25365222.433635034</v>
      </c>
      <c r="D30" s="293">
        <v>510878.09059469751</v>
      </c>
      <c r="E30" s="293">
        <v>480916.8447351316</v>
      </c>
      <c r="F30" s="293">
        <v>42176683.185847037</v>
      </c>
      <c r="G30" s="56">
        <f t="shared" si="1"/>
        <v>68533700.554811895</v>
      </c>
      <c r="H30" s="293">
        <v>463</v>
      </c>
      <c r="I30" s="321" t="s">
        <v>18</v>
      </c>
      <c r="J30" s="184">
        <f t="shared" si="2"/>
        <v>148020.95152227191</v>
      </c>
      <c r="K30" s="322" t="s">
        <v>474</v>
      </c>
      <c r="L30" s="293">
        <v>19491682.096677415</v>
      </c>
      <c r="M30" s="293">
        <v>24312735.082183938</v>
      </c>
      <c r="N30" s="293">
        <v>510878.09059469751</v>
      </c>
      <c r="O30" s="293">
        <v>35085731.781047463</v>
      </c>
      <c r="P30" s="56">
        <f t="shared" si="3"/>
        <v>79401027.050503507</v>
      </c>
      <c r="Q30" s="293">
        <v>1071</v>
      </c>
      <c r="R30" s="321" t="s">
        <v>18</v>
      </c>
      <c r="S30" s="180">
        <f t="shared" si="4"/>
        <v>74137.28015920028</v>
      </c>
      <c r="T30" s="181">
        <f t="shared" si="5"/>
        <v>15.856908948029357</v>
      </c>
      <c r="U30" s="181">
        <f t="shared" si="6"/>
        <v>131.31749460043196</v>
      </c>
      <c r="V30" s="182">
        <f t="shared" si="7"/>
        <v>-49.914333479983576</v>
      </c>
    </row>
    <row r="31" spans="1:22" x14ac:dyDescent="0.5">
      <c r="A31" s="54">
        <v>26</v>
      </c>
      <c r="B31" s="248" t="s">
        <v>475</v>
      </c>
      <c r="C31" s="293">
        <v>94236367.488831416</v>
      </c>
      <c r="D31" s="293">
        <v>1677231.0952413876</v>
      </c>
      <c r="E31" s="293">
        <v>1819613.8165294062</v>
      </c>
      <c r="F31" s="293">
        <v>42657988.118218735</v>
      </c>
      <c r="G31" s="309">
        <f t="shared" si="1"/>
        <v>140391200.51882094</v>
      </c>
      <c r="H31" s="293">
        <v>1092</v>
      </c>
      <c r="I31" s="321" t="s">
        <v>18</v>
      </c>
      <c r="J31" s="184">
        <f t="shared" si="2"/>
        <v>128563.37043848072</v>
      </c>
      <c r="K31" s="322" t="s">
        <v>475</v>
      </c>
      <c r="L31" s="293">
        <v>63061572.848369509</v>
      </c>
      <c r="M31" s="293">
        <v>26738751.547324475</v>
      </c>
      <c r="N31" s="293">
        <v>1677231.0952413876</v>
      </c>
      <c r="O31" s="293">
        <v>35557019.89416606</v>
      </c>
      <c r="P31" s="56">
        <f t="shared" si="3"/>
        <v>127034575.38510144</v>
      </c>
      <c r="Q31" s="293">
        <v>5073</v>
      </c>
      <c r="R31" s="321" t="s">
        <v>18</v>
      </c>
      <c r="S31" s="180">
        <f t="shared" si="4"/>
        <v>25041.311922945286</v>
      </c>
      <c r="T31" s="181">
        <f t="shared" si="5"/>
        <v>-9.5138620400421079</v>
      </c>
      <c r="U31" s="181">
        <f t="shared" si="6"/>
        <v>364.56043956043953</v>
      </c>
      <c r="V31" s="182">
        <f t="shared" si="7"/>
        <v>-80.522203301345556</v>
      </c>
    </row>
    <row r="32" spans="1:22" x14ac:dyDescent="0.5">
      <c r="A32" s="54">
        <v>27</v>
      </c>
      <c r="B32" s="248" t="s">
        <v>387</v>
      </c>
      <c r="C32" s="293">
        <v>24922634.167640463</v>
      </c>
      <c r="D32" s="293">
        <v>401250.23534445261</v>
      </c>
      <c r="E32" s="293">
        <v>472313.94476935116</v>
      </c>
      <c r="F32" s="293">
        <v>42173590.164593183</v>
      </c>
      <c r="G32" s="309">
        <f t="shared" si="1"/>
        <v>67969788.512347445</v>
      </c>
      <c r="H32" s="293">
        <v>0</v>
      </c>
      <c r="I32" s="321" t="s">
        <v>18</v>
      </c>
      <c r="J32" s="184" t="e">
        <f t="shared" si="2"/>
        <v>#DIV/0!</v>
      </c>
      <c r="K32" s="322" t="s">
        <v>387</v>
      </c>
      <c r="L32" s="293">
        <v>15396460.789263397</v>
      </c>
      <c r="M32" s="293">
        <v>24084708.935026456</v>
      </c>
      <c r="N32" s="293">
        <v>401250.23534445261</v>
      </c>
      <c r="O32" s="293">
        <v>35041434.467249423</v>
      </c>
      <c r="P32" s="56">
        <f t="shared" si="3"/>
        <v>74923854.426883727</v>
      </c>
      <c r="Q32" s="293">
        <v>0</v>
      </c>
      <c r="R32" s="321" t="s">
        <v>18</v>
      </c>
      <c r="S32" s="180" t="e">
        <f t="shared" si="4"/>
        <v>#DIV/0!</v>
      </c>
      <c r="T32" s="181">
        <f t="shared" si="5"/>
        <v>10.231113067643282</v>
      </c>
      <c r="U32" s="181">
        <f t="shared" si="6"/>
        <v>0</v>
      </c>
      <c r="V32" s="182" t="e">
        <f t="shared" si="7"/>
        <v>#DIV/0!</v>
      </c>
    </row>
    <row r="33" spans="1:22" x14ac:dyDescent="0.5">
      <c r="A33" s="54">
        <v>28</v>
      </c>
      <c r="B33" s="248" t="s">
        <v>476</v>
      </c>
      <c r="C33" s="293">
        <v>161397368.6473245</v>
      </c>
      <c r="D33" s="293">
        <v>2092019.3820201098</v>
      </c>
      <c r="E33" s="293">
        <v>3232532.7781884968</v>
      </c>
      <c r="F33" s="293">
        <v>43126450.702838197</v>
      </c>
      <c r="G33" s="309">
        <f t="shared" si="1"/>
        <v>209848371.51037133</v>
      </c>
      <c r="H33" s="293">
        <v>1570</v>
      </c>
      <c r="I33" s="321" t="s">
        <v>18</v>
      </c>
      <c r="J33" s="184">
        <f t="shared" si="2"/>
        <v>133661.38312762504</v>
      </c>
      <c r="K33" s="322" t="s">
        <v>476</v>
      </c>
      <c r="L33" s="293">
        <v>98588528.039290071</v>
      </c>
      <c r="M33" s="293">
        <v>26666798.162668645</v>
      </c>
      <c r="N33" s="293">
        <v>2092019.3820201098</v>
      </c>
      <c r="O33" s="293">
        <v>35880676.062937893</v>
      </c>
      <c r="P33" s="56">
        <f t="shared" si="3"/>
        <v>163228021.64691672</v>
      </c>
      <c r="Q33" s="293">
        <v>1501</v>
      </c>
      <c r="R33" s="321" t="s">
        <v>18</v>
      </c>
      <c r="S33" s="180">
        <f t="shared" si="4"/>
        <v>108746.18364218302</v>
      </c>
      <c r="T33" s="181">
        <f t="shared" si="5"/>
        <v>-22.216207601663708</v>
      </c>
      <c r="U33" s="181">
        <f t="shared" si="6"/>
        <v>-4.3949044585987256</v>
      </c>
      <c r="V33" s="182">
        <f t="shared" si="7"/>
        <v>-18.640536931786816</v>
      </c>
    </row>
    <row r="34" spans="1:22" x14ac:dyDescent="0.5">
      <c r="A34" s="54">
        <v>29</v>
      </c>
      <c r="B34" s="248" t="s">
        <v>477</v>
      </c>
      <c r="C34" s="293">
        <v>55799509.975367106</v>
      </c>
      <c r="D34" s="293">
        <v>925707.37303235009</v>
      </c>
      <c r="E34" s="293">
        <v>1099879.9623481822</v>
      </c>
      <c r="F34" s="293">
        <v>42389145.625553802</v>
      </c>
      <c r="G34" s="56">
        <f t="shared" si="1"/>
        <v>100214242.93630144</v>
      </c>
      <c r="H34" s="293">
        <v>141</v>
      </c>
      <c r="I34" s="321" t="s">
        <v>18</v>
      </c>
      <c r="J34" s="184">
        <f t="shared" si="2"/>
        <v>710739.31160497479</v>
      </c>
      <c r="K34" s="322" t="s">
        <v>477</v>
      </c>
      <c r="L34" s="293">
        <v>41208640.426680811</v>
      </c>
      <c r="M34" s="293">
        <v>24942526.487863921</v>
      </c>
      <c r="N34" s="293">
        <v>925707.37303235009</v>
      </c>
      <c r="O34" s="293">
        <v>35301757.555098996</v>
      </c>
      <c r="P34" s="56">
        <f t="shared" si="3"/>
        <v>102378631.84267607</v>
      </c>
      <c r="Q34" s="293">
        <v>64</v>
      </c>
      <c r="R34" s="321" t="s">
        <v>18</v>
      </c>
      <c r="S34" s="180">
        <f t="shared" si="4"/>
        <v>1599666.1225418136</v>
      </c>
      <c r="T34" s="181">
        <f t="shared" si="5"/>
        <v>2.159761769342877</v>
      </c>
      <c r="U34" s="181">
        <f t="shared" si="6"/>
        <v>-54.609929078014183</v>
      </c>
      <c r="V34" s="182">
        <f t="shared" si="7"/>
        <v>125.07072514808351</v>
      </c>
    </row>
    <row r="35" spans="1:22" x14ac:dyDescent="0.5">
      <c r="A35" s="54">
        <v>30</v>
      </c>
      <c r="B35" s="248" t="s">
        <v>478</v>
      </c>
      <c r="C35" s="293">
        <v>279060563.88134587</v>
      </c>
      <c r="D35" s="293">
        <v>12454641.855522523</v>
      </c>
      <c r="E35" s="293">
        <v>32723704.292361282</v>
      </c>
      <c r="F35" s="293">
        <v>84057322.836926386</v>
      </c>
      <c r="G35" s="309">
        <f t="shared" si="1"/>
        <v>408296232.86615604</v>
      </c>
      <c r="H35" s="293">
        <v>287514</v>
      </c>
      <c r="I35" s="321" t="s">
        <v>17</v>
      </c>
      <c r="J35" s="184">
        <f t="shared" si="2"/>
        <v>1420.0916576798209</v>
      </c>
      <c r="K35" s="322" t="s">
        <v>478</v>
      </c>
      <c r="L35" s="293">
        <v>260898012.365141</v>
      </c>
      <c r="M35" s="293">
        <v>20046779.894149989</v>
      </c>
      <c r="N35" s="293">
        <v>12454641.855522523</v>
      </c>
      <c r="O35" s="293">
        <v>82605548.023842916</v>
      </c>
      <c r="P35" s="56">
        <f t="shared" si="3"/>
        <v>376004982.13865644</v>
      </c>
      <c r="Q35" s="293">
        <v>284364</v>
      </c>
      <c r="R35" s="321" t="s">
        <v>17</v>
      </c>
      <c r="S35" s="180">
        <f t="shared" si="4"/>
        <v>1322.2664688169264</v>
      </c>
      <c r="T35" s="181">
        <f t="shared" si="5"/>
        <v>-7.9087799808540069</v>
      </c>
      <c r="U35" s="181">
        <f t="shared" si="6"/>
        <v>-1.0955988230138358</v>
      </c>
      <c r="V35" s="182">
        <f t="shared" si="7"/>
        <v>-6.8886531607912955</v>
      </c>
    </row>
    <row r="36" spans="1:22" x14ac:dyDescent="0.5">
      <c r="A36" s="54">
        <v>31</v>
      </c>
      <c r="B36" s="248" t="s">
        <v>479</v>
      </c>
      <c r="C36" s="293">
        <v>93187138.828999326</v>
      </c>
      <c r="D36" s="293">
        <v>83621378.481429994</v>
      </c>
      <c r="E36" s="293">
        <v>9948247.4365376271</v>
      </c>
      <c r="F36" s="293">
        <v>52569803.791249759</v>
      </c>
      <c r="G36" s="309">
        <f t="shared" si="1"/>
        <v>239326568.53821671</v>
      </c>
      <c r="H36" s="293">
        <v>66980.633513999972</v>
      </c>
      <c r="I36" s="321" t="s">
        <v>15</v>
      </c>
      <c r="J36" s="184">
        <f t="shared" si="2"/>
        <v>3573.0711398570725</v>
      </c>
      <c r="K36" s="322" t="s">
        <v>479</v>
      </c>
      <c r="L36" s="293">
        <v>66971870.0196428</v>
      </c>
      <c r="M36" s="293">
        <v>13394558.622482002</v>
      </c>
      <c r="N36" s="293">
        <v>1856897.417649189</v>
      </c>
      <c r="O36" s="293">
        <v>39517545.624976657</v>
      </c>
      <c r="P36" s="56">
        <f t="shared" si="3"/>
        <v>121740871.68475065</v>
      </c>
      <c r="Q36" s="293">
        <v>1960.5099999999998</v>
      </c>
      <c r="R36" s="321" t="s">
        <v>15</v>
      </c>
      <c r="S36" s="180">
        <f t="shared" si="4"/>
        <v>62096.531864030614</v>
      </c>
      <c r="T36" s="181">
        <f t="shared" si="5"/>
        <v>-49.131902726750312</v>
      </c>
      <c r="U36" s="181">
        <f t="shared" si="6"/>
        <v>-97.073019622022201</v>
      </c>
      <c r="V36" s="182">
        <f t="shared" si="7"/>
        <v>1637.9035970303842</v>
      </c>
    </row>
    <row r="37" spans="1:22" x14ac:dyDescent="0.5">
      <c r="A37" s="54">
        <v>32</v>
      </c>
      <c r="B37" s="248" t="s">
        <v>480</v>
      </c>
      <c r="C37" s="293">
        <v>279322370.13342494</v>
      </c>
      <c r="D37" s="293">
        <v>16788727.702372033</v>
      </c>
      <c r="E37" s="293">
        <v>33553544.140380904</v>
      </c>
      <c r="F37" s="293">
        <v>84885651.977695495</v>
      </c>
      <c r="G37" s="309">
        <f t="shared" si="1"/>
        <v>414550293.9538734</v>
      </c>
      <c r="H37" s="293">
        <v>124841</v>
      </c>
      <c r="I37" s="321" t="s">
        <v>427</v>
      </c>
      <c r="J37" s="184">
        <f t="shared" si="2"/>
        <v>3320.6261881423043</v>
      </c>
      <c r="K37" s="322" t="s">
        <v>480</v>
      </c>
      <c r="L37" s="293">
        <v>287582756.04996502</v>
      </c>
      <c r="M37" s="293">
        <v>27433094.592272997</v>
      </c>
      <c r="N37" s="293">
        <v>16788727.702372033</v>
      </c>
      <c r="O37" s="293">
        <v>86802224.941852123</v>
      </c>
      <c r="P37" s="56">
        <f t="shared" si="3"/>
        <v>418606803.28646219</v>
      </c>
      <c r="Q37" s="293">
        <v>140586</v>
      </c>
      <c r="R37" s="321" t="s">
        <v>427</v>
      </c>
      <c r="S37" s="180">
        <f t="shared" si="4"/>
        <v>2977.5852736863003</v>
      </c>
      <c r="T37" s="181">
        <f t="shared" si="5"/>
        <v>0.97853249454942015</v>
      </c>
      <c r="U37" s="181">
        <f t="shared" si="6"/>
        <v>12.612042518083003</v>
      </c>
      <c r="V37" s="182">
        <f t="shared" si="7"/>
        <v>-10.330609198981088</v>
      </c>
    </row>
    <row r="38" spans="1:22" x14ac:dyDescent="0.5">
      <c r="A38" s="54">
        <v>33</v>
      </c>
      <c r="B38" s="248" t="s">
        <v>481</v>
      </c>
      <c r="C38" s="293">
        <v>90567110.984392613</v>
      </c>
      <c r="D38" s="293">
        <v>2912902.1865384625</v>
      </c>
      <c r="E38" s="293">
        <v>3568215.7449735124</v>
      </c>
      <c r="F38" s="293">
        <v>42396230.773514934</v>
      </c>
      <c r="G38" s="56">
        <f t="shared" si="1"/>
        <v>139444459.68941951</v>
      </c>
      <c r="H38" s="293">
        <v>280.20436699999999</v>
      </c>
      <c r="I38" s="321" t="s">
        <v>435</v>
      </c>
      <c r="J38" s="184">
        <f t="shared" si="2"/>
        <v>497652.69964339817</v>
      </c>
      <c r="K38" s="322" t="s">
        <v>481</v>
      </c>
      <c r="L38" s="293">
        <v>45632006.10593164</v>
      </c>
      <c r="M38" s="293">
        <v>24094067.578829709</v>
      </c>
      <c r="N38" s="293">
        <v>2912902.1865384625</v>
      </c>
      <c r="O38" s="293">
        <v>35334471.166867189</v>
      </c>
      <c r="P38" s="56">
        <f t="shared" si="3"/>
        <v>107973447.038167</v>
      </c>
      <c r="Q38" s="293">
        <v>384.35489999999999</v>
      </c>
      <c r="R38" s="321" t="s">
        <v>435</v>
      </c>
      <c r="S38" s="180">
        <f t="shared" si="4"/>
        <v>280921.21900401689</v>
      </c>
      <c r="T38" s="181">
        <f t="shared" si="5"/>
        <v>-22.568851226751466</v>
      </c>
      <c r="U38" s="181">
        <f t="shared" si="6"/>
        <v>37.169489581866507</v>
      </c>
      <c r="V38" s="182">
        <f t="shared" si="7"/>
        <v>-43.55074950757507</v>
      </c>
    </row>
    <row r="39" spans="1:22" x14ac:dyDescent="0.5">
      <c r="A39" s="54">
        <v>34</v>
      </c>
      <c r="B39" s="248" t="s">
        <v>482</v>
      </c>
      <c r="C39" s="293">
        <v>238094885.25181001</v>
      </c>
      <c r="D39" s="293">
        <v>7953970.1995982053</v>
      </c>
      <c r="E39" s="293">
        <v>10223259.477143984</v>
      </c>
      <c r="F39" s="293">
        <v>42935847.969345257</v>
      </c>
      <c r="G39" s="309">
        <f t="shared" si="1"/>
        <v>299207962.89789742</v>
      </c>
      <c r="H39" s="293">
        <v>1808967.7805630001</v>
      </c>
      <c r="I39" s="321" t="s">
        <v>434</v>
      </c>
      <c r="J39" s="184">
        <f t="shared" si="2"/>
        <v>165.40259374037925</v>
      </c>
      <c r="K39" s="322" t="s">
        <v>482</v>
      </c>
      <c r="L39" s="293">
        <v>106316943.07771878</v>
      </c>
      <c r="M39" s="293">
        <v>24112851.057129633</v>
      </c>
      <c r="N39" s="293">
        <v>7953970.1995982053</v>
      </c>
      <c r="O39" s="293">
        <v>35922617.120924823</v>
      </c>
      <c r="P39" s="56">
        <f t="shared" si="3"/>
        <v>174306381.45537144</v>
      </c>
      <c r="Q39" s="293">
        <v>2205355.33</v>
      </c>
      <c r="R39" s="321" t="s">
        <v>434</v>
      </c>
      <c r="S39" s="180">
        <f t="shared" si="4"/>
        <v>79.037776400128422</v>
      </c>
      <c r="T39" s="181">
        <f t="shared" si="5"/>
        <v>-41.744069988253543</v>
      </c>
      <c r="U39" s="181">
        <f t="shared" si="6"/>
        <v>21.912360943965144</v>
      </c>
      <c r="V39" s="182">
        <f t="shared" si="7"/>
        <v>-52.214911137253125</v>
      </c>
    </row>
    <row r="40" spans="1:22" x14ac:dyDescent="0.5">
      <c r="A40" s="54">
        <v>35</v>
      </c>
      <c r="B40" s="248" t="s">
        <v>483</v>
      </c>
      <c r="C40" s="293">
        <v>155062002.72091109</v>
      </c>
      <c r="D40" s="293">
        <v>84885651.977695495</v>
      </c>
      <c r="E40" s="293">
        <v>4975463.4045722373</v>
      </c>
      <c r="F40" s="293">
        <v>74861364.401430026</v>
      </c>
      <c r="G40" s="309">
        <f t="shared" si="1"/>
        <v>319784482.50460887</v>
      </c>
      <c r="H40" s="293">
        <v>3551.7779999999998</v>
      </c>
      <c r="I40" s="321" t="s">
        <v>435</v>
      </c>
      <c r="J40" s="184">
        <f t="shared" si="2"/>
        <v>90035.042309685145</v>
      </c>
      <c r="K40" s="322" t="s">
        <v>483</v>
      </c>
      <c r="L40" s="293">
        <v>90116903.39155741</v>
      </c>
      <c r="M40" s="293">
        <v>25990462.734779656</v>
      </c>
      <c r="N40" s="293">
        <v>2961427.8248149953</v>
      </c>
      <c r="O40" s="293">
        <v>67854917.76724951</v>
      </c>
      <c r="P40" s="56">
        <f t="shared" si="3"/>
        <v>186923711.71840155</v>
      </c>
      <c r="Q40" s="293">
        <v>3426.64</v>
      </c>
      <c r="R40" s="321" t="s">
        <v>435</v>
      </c>
      <c r="S40" s="180">
        <f t="shared" si="4"/>
        <v>54550.145833353243</v>
      </c>
      <c r="T40" s="181">
        <f t="shared" si="5"/>
        <v>-41.546972431438249</v>
      </c>
      <c r="U40" s="181">
        <f t="shared" si="6"/>
        <v>-3.5232494823719254</v>
      </c>
      <c r="V40" s="182">
        <f t="shared" si="7"/>
        <v>-39.412317211200737</v>
      </c>
    </row>
    <row r="41" spans="1:22" x14ac:dyDescent="0.5">
      <c r="A41" s="54">
        <v>36</v>
      </c>
      <c r="B41" s="248" t="s">
        <v>484</v>
      </c>
      <c r="C41" s="293">
        <v>80985358.061899483</v>
      </c>
      <c r="D41" s="293">
        <v>2615975.9062302932</v>
      </c>
      <c r="E41" s="293">
        <v>5753354.7706864951</v>
      </c>
      <c r="F41" s="293">
        <v>51439820.445450261</v>
      </c>
      <c r="G41" s="309">
        <f t="shared" si="1"/>
        <v>140794509.18426654</v>
      </c>
      <c r="H41" s="293">
        <v>1255.6800909999999</v>
      </c>
      <c r="I41" s="321" t="s">
        <v>435</v>
      </c>
      <c r="J41" s="184">
        <f t="shared" si="2"/>
        <v>112126.09819443776</v>
      </c>
      <c r="K41" s="322" t="s">
        <v>484</v>
      </c>
      <c r="L41" s="293">
        <v>72966250.642230004</v>
      </c>
      <c r="M41" s="293">
        <v>9129423.8070800006</v>
      </c>
      <c r="N41" s="293">
        <v>2615975.9062302932</v>
      </c>
      <c r="O41" s="293">
        <v>43507137.589223564</v>
      </c>
      <c r="P41" s="56">
        <f t="shared" si="3"/>
        <v>128218787.94476387</v>
      </c>
      <c r="Q41" s="293">
        <v>847.81</v>
      </c>
      <c r="R41" s="321" t="s">
        <v>435</v>
      </c>
      <c r="S41" s="180">
        <f t="shared" si="4"/>
        <v>151235.28614284319</v>
      </c>
      <c r="T41" s="181">
        <f t="shared" si="5"/>
        <v>-8.9319685209059116</v>
      </c>
      <c r="U41" s="181">
        <f t="shared" si="6"/>
        <v>-32.482006676969768</v>
      </c>
      <c r="V41" s="182">
        <f t="shared" si="7"/>
        <v>34.879647627251096</v>
      </c>
    </row>
    <row r="42" spans="1:22" x14ac:dyDescent="0.5">
      <c r="A42" s="54">
        <v>37</v>
      </c>
      <c r="B42" s="248" t="s">
        <v>485</v>
      </c>
      <c r="C42" s="293">
        <v>30847157.995494936</v>
      </c>
      <c r="D42" s="293">
        <v>43126450.702838197</v>
      </c>
      <c r="E42" s="293">
        <v>905872.28267249372</v>
      </c>
      <c r="F42" s="293">
        <v>43931928.13190794</v>
      </c>
      <c r="G42" s="56">
        <f t="shared" si="1"/>
        <v>118811409.11291356</v>
      </c>
      <c r="H42" s="293">
        <v>9375</v>
      </c>
      <c r="I42" s="321" t="s">
        <v>434</v>
      </c>
      <c r="J42" s="184">
        <f t="shared" si="2"/>
        <v>12673.216972044114</v>
      </c>
      <c r="K42" s="322" t="s">
        <v>485</v>
      </c>
      <c r="L42" s="293">
        <v>27931837.124503069</v>
      </c>
      <c r="M42" s="293">
        <v>24447207.962281201</v>
      </c>
      <c r="N42" s="293">
        <v>1043359.5908716426</v>
      </c>
      <c r="O42" s="293">
        <v>41359139.539917357</v>
      </c>
      <c r="P42" s="56">
        <f t="shared" si="3"/>
        <v>94781544.21757327</v>
      </c>
      <c r="Q42" s="293">
        <v>12690</v>
      </c>
      <c r="R42" s="321" t="s">
        <v>434</v>
      </c>
      <c r="S42" s="180">
        <f t="shared" si="4"/>
        <v>7468.9948161996272</v>
      </c>
      <c r="T42" s="181">
        <f t="shared" si="5"/>
        <v>-20.225216647757524</v>
      </c>
      <c r="U42" s="181">
        <f t="shared" si="6"/>
        <v>35.36</v>
      </c>
      <c r="V42" s="182">
        <f t="shared" si="7"/>
        <v>-41.064728610931986</v>
      </c>
    </row>
    <row r="43" spans="1:22" x14ac:dyDescent="0.5">
      <c r="A43" s="54">
        <v>38</v>
      </c>
      <c r="B43" s="248" t="s">
        <v>486</v>
      </c>
      <c r="C43" s="293">
        <v>61421744.673708685</v>
      </c>
      <c r="D43" s="293">
        <v>1078447.5337334066</v>
      </c>
      <c r="E43" s="293">
        <v>2371743.5336109479</v>
      </c>
      <c r="F43" s="293">
        <v>48845456.609570391</v>
      </c>
      <c r="G43" s="309">
        <f t="shared" si="1"/>
        <v>113717392.35062343</v>
      </c>
      <c r="H43" s="293">
        <v>45024</v>
      </c>
      <c r="I43" s="321" t="s">
        <v>17</v>
      </c>
      <c r="J43" s="184">
        <f t="shared" si="2"/>
        <v>2525.7061200831431</v>
      </c>
      <c r="K43" s="322" t="s">
        <v>486</v>
      </c>
      <c r="L43" s="293">
        <v>28616830.365631722</v>
      </c>
      <c r="M43" s="293">
        <v>24467016.652259432</v>
      </c>
      <c r="N43" s="293">
        <v>1078447.5337334066</v>
      </c>
      <c r="O43" s="293">
        <v>41704369.324687041</v>
      </c>
      <c r="P43" s="56">
        <f t="shared" si="3"/>
        <v>95866663.8763116</v>
      </c>
      <c r="Q43" s="293">
        <v>80422</v>
      </c>
      <c r="R43" s="321" t="s">
        <v>17</v>
      </c>
      <c r="S43" s="180">
        <f t="shared" si="4"/>
        <v>1192.0452597089304</v>
      </c>
      <c r="T43" s="181">
        <f t="shared" si="5"/>
        <v>-15.697447949978397</v>
      </c>
      <c r="U43" s="181">
        <f t="shared" si="6"/>
        <v>78.62029140014215</v>
      </c>
      <c r="V43" s="182">
        <f t="shared" si="7"/>
        <v>-52.80348532117862</v>
      </c>
    </row>
    <row r="44" spans="1:22" x14ac:dyDescent="0.5">
      <c r="A44" s="54">
        <v>39</v>
      </c>
      <c r="B44" s="248" t="s">
        <v>487</v>
      </c>
      <c r="C44" s="293">
        <v>39966745.260888211</v>
      </c>
      <c r="D44" s="293">
        <v>4559433.9478001269</v>
      </c>
      <c r="E44" s="293">
        <v>1343102.7490548913</v>
      </c>
      <c r="F44" s="293">
        <v>45397503.192811936</v>
      </c>
      <c r="G44" s="309">
        <f t="shared" si="1"/>
        <v>91266785.150555164</v>
      </c>
      <c r="H44" s="293">
        <v>990474</v>
      </c>
      <c r="I44" s="321" t="s">
        <v>434</v>
      </c>
      <c r="J44" s="184">
        <f t="shared" si="2"/>
        <v>92.144554173613002</v>
      </c>
      <c r="K44" s="322" t="s">
        <v>487</v>
      </c>
      <c r="L44" s="293">
        <v>25099390.06697797</v>
      </c>
      <c r="M44" s="293">
        <v>24365299.029063378</v>
      </c>
      <c r="N44" s="293">
        <v>898270.94685866218</v>
      </c>
      <c r="O44" s="293">
        <v>39931614.37714389</v>
      </c>
      <c r="P44" s="56">
        <f t="shared" si="3"/>
        <v>90294574.420043901</v>
      </c>
      <c r="Q44" s="293">
        <v>1992096</v>
      </c>
      <c r="R44" s="321" t="s">
        <v>434</v>
      </c>
      <c r="S44" s="180">
        <f t="shared" si="4"/>
        <v>45.326417210839189</v>
      </c>
      <c r="T44" s="181">
        <f t="shared" si="5"/>
        <v>-1.0652404693640611</v>
      </c>
      <c r="U44" s="181">
        <f t="shared" si="6"/>
        <v>101.12552171990382</v>
      </c>
      <c r="V44" s="182">
        <f t="shared" si="7"/>
        <v>-50.809445422636713</v>
      </c>
    </row>
    <row r="45" spans="1:22" x14ac:dyDescent="0.5">
      <c r="A45" s="54">
        <v>40</v>
      </c>
      <c r="B45" s="248" t="s">
        <v>488</v>
      </c>
      <c r="C45" s="293">
        <v>36445264.360002384</v>
      </c>
      <c r="D45" s="293">
        <v>881187.85084929341</v>
      </c>
      <c r="E45" s="293">
        <v>1140992.6092157266</v>
      </c>
      <c r="F45" s="293">
        <v>42398370.752433933</v>
      </c>
      <c r="G45" s="309">
        <f t="shared" si="1"/>
        <v>80865815.572501332</v>
      </c>
      <c r="H45" s="293">
        <v>76</v>
      </c>
      <c r="I45" s="321" t="s">
        <v>438</v>
      </c>
      <c r="J45" s="184">
        <f t="shared" si="2"/>
        <v>1064023.8891118597</v>
      </c>
      <c r="K45" s="322" t="s">
        <v>488</v>
      </c>
      <c r="L45" s="293">
        <v>23680163.74767258</v>
      </c>
      <c r="M45" s="293">
        <v>25452622.966762271</v>
      </c>
      <c r="N45" s="293">
        <v>881187.85084929341</v>
      </c>
      <c r="O45" s="293">
        <v>36637519.870803304</v>
      </c>
      <c r="P45" s="56">
        <f t="shared" si="3"/>
        <v>86651494.436087444</v>
      </c>
      <c r="Q45" s="293">
        <v>76</v>
      </c>
      <c r="R45" s="321" t="s">
        <v>438</v>
      </c>
      <c r="S45" s="180">
        <f t="shared" si="4"/>
        <v>1140151.2425800979</v>
      </c>
      <c r="T45" s="181">
        <f t="shared" si="5"/>
        <v>7.154665815988567</v>
      </c>
      <c r="U45" s="181">
        <f t="shared" si="6"/>
        <v>0</v>
      </c>
      <c r="V45" s="182">
        <f t="shared" si="7"/>
        <v>7.154665815988551</v>
      </c>
    </row>
    <row r="46" spans="1:22" x14ac:dyDescent="0.5">
      <c r="A46" s="54">
        <v>41</v>
      </c>
      <c r="B46" s="248" t="s">
        <v>489</v>
      </c>
      <c r="C46" s="293">
        <v>75466732.446167052</v>
      </c>
      <c r="D46" s="293">
        <v>1432507.3219349163</v>
      </c>
      <c r="E46" s="293">
        <v>2220735.8243627874</v>
      </c>
      <c r="F46" s="293">
        <v>48270365.193282932</v>
      </c>
      <c r="G46" s="56">
        <f t="shared" si="1"/>
        <v>127390340.78574769</v>
      </c>
      <c r="H46" s="293">
        <v>50</v>
      </c>
      <c r="I46" s="321" t="s">
        <v>502</v>
      </c>
      <c r="J46" s="184">
        <f t="shared" si="2"/>
        <v>2547806.8157149539</v>
      </c>
      <c r="K46" s="322" t="s">
        <v>489</v>
      </c>
      <c r="L46" s="293">
        <v>37264632.169165857</v>
      </c>
      <c r="M46" s="293">
        <v>25738091.166663926</v>
      </c>
      <c r="N46" s="293">
        <v>1432507.3219349163</v>
      </c>
      <c r="O46" s="293">
        <v>45526838.153181642</v>
      </c>
      <c r="P46" s="56">
        <f t="shared" si="3"/>
        <v>109962068.81094635</v>
      </c>
      <c r="Q46" s="293">
        <v>50</v>
      </c>
      <c r="R46" s="321" t="s">
        <v>502</v>
      </c>
      <c r="S46" s="180">
        <f t="shared" si="4"/>
        <v>2199241.3762189271</v>
      </c>
      <c r="T46" s="181">
        <f t="shared" si="5"/>
        <v>-13.680999569750115</v>
      </c>
      <c r="U46" s="181">
        <f t="shared" si="6"/>
        <v>0</v>
      </c>
      <c r="V46" s="182">
        <f t="shared" si="7"/>
        <v>-13.68099956975011</v>
      </c>
    </row>
    <row r="47" spans="1:22" x14ac:dyDescent="0.5">
      <c r="A47" s="54">
        <v>42</v>
      </c>
      <c r="B47" s="248" t="s">
        <v>490</v>
      </c>
      <c r="C47" s="293">
        <v>73199975.31308943</v>
      </c>
      <c r="D47" s="293">
        <v>1386379.9136831451</v>
      </c>
      <c r="E47" s="293">
        <v>2145553.5826799534</v>
      </c>
      <c r="F47" s="293">
        <v>48021158.332874909</v>
      </c>
      <c r="G47" s="309">
        <f t="shared" si="1"/>
        <v>124753067.14232744</v>
      </c>
      <c r="H47" s="293">
        <v>76</v>
      </c>
      <c r="I47" s="321" t="s">
        <v>438</v>
      </c>
      <c r="J47" s="184">
        <f t="shared" si="2"/>
        <v>1641487.7255569401</v>
      </c>
      <c r="K47" s="322" t="s">
        <v>490</v>
      </c>
      <c r="L47" s="293">
        <v>35491712.618659839</v>
      </c>
      <c r="M47" s="293">
        <v>25664136.535770558</v>
      </c>
      <c r="N47" s="293">
        <v>1386379.9136831451</v>
      </c>
      <c r="O47" s="293">
        <v>45057833.379498377</v>
      </c>
      <c r="P47" s="56">
        <f t="shared" si="3"/>
        <v>107600062.44761193</v>
      </c>
      <c r="Q47" s="293">
        <v>76</v>
      </c>
      <c r="R47" s="321" t="s">
        <v>438</v>
      </c>
      <c r="S47" s="180">
        <f t="shared" si="4"/>
        <v>1415790.2953633149</v>
      </c>
      <c r="T47" s="181">
        <f t="shared" si="5"/>
        <v>-13.749565511801093</v>
      </c>
      <c r="U47" s="181">
        <f t="shared" si="6"/>
        <v>0</v>
      </c>
      <c r="V47" s="182">
        <f t="shared" si="7"/>
        <v>-13.749565511801091</v>
      </c>
    </row>
    <row r="48" spans="1:22" x14ac:dyDescent="0.5">
      <c r="A48" s="54">
        <v>43</v>
      </c>
      <c r="B48" s="248" t="s">
        <v>491</v>
      </c>
      <c r="C48" s="293">
        <v>60739793.798010543</v>
      </c>
      <c r="D48" s="293">
        <v>942164.02055834339</v>
      </c>
      <c r="E48" s="293">
        <v>2124945.0570024396</v>
      </c>
      <c r="F48" s="293">
        <v>43755243.082370043</v>
      </c>
      <c r="G48" s="309">
        <f t="shared" si="1"/>
        <v>107562145.95794137</v>
      </c>
      <c r="H48" s="293">
        <v>4</v>
      </c>
      <c r="I48" s="321" t="s">
        <v>18</v>
      </c>
      <c r="J48" s="184">
        <f t="shared" si="2"/>
        <v>26890536.489485342</v>
      </c>
      <c r="K48" s="322" t="s">
        <v>491</v>
      </c>
      <c r="L48" s="293">
        <v>24709621.163638055</v>
      </c>
      <c r="M48" s="293">
        <v>25626416.717141222</v>
      </c>
      <c r="N48" s="293">
        <v>942164.02055834339</v>
      </c>
      <c r="O48" s="293">
        <v>36840302.839449897</v>
      </c>
      <c r="P48" s="56">
        <f t="shared" si="3"/>
        <v>88118504.740787521</v>
      </c>
      <c r="Q48" s="293">
        <v>6</v>
      </c>
      <c r="R48" s="321" t="s">
        <v>18</v>
      </c>
      <c r="S48" s="180">
        <f t="shared" si="4"/>
        <v>14686417.45679792</v>
      </c>
      <c r="T48" s="181">
        <f t="shared" si="5"/>
        <v>-18.076657958048404</v>
      </c>
      <c r="U48" s="181">
        <f t="shared" si="6"/>
        <v>50</v>
      </c>
      <c r="V48" s="182">
        <f t="shared" si="7"/>
        <v>-45.384438638698938</v>
      </c>
    </row>
    <row r="49" spans="1:22" x14ac:dyDescent="0.5">
      <c r="A49" s="54">
        <v>44</v>
      </c>
      <c r="B49" s="248" t="s">
        <v>492</v>
      </c>
      <c r="C49" s="293">
        <v>31166519.959732872</v>
      </c>
      <c r="D49" s="293">
        <v>870133.22593553329</v>
      </c>
      <c r="E49" s="293">
        <v>765353.54152185412</v>
      </c>
      <c r="F49" s="293">
        <v>43297219.136188649</v>
      </c>
      <c r="G49" s="309">
        <f t="shared" si="1"/>
        <v>76099225.863378912</v>
      </c>
      <c r="H49" s="293">
        <v>203</v>
      </c>
      <c r="I49" s="321" t="s">
        <v>18</v>
      </c>
      <c r="J49" s="184">
        <f t="shared" si="2"/>
        <v>374873.03380974836</v>
      </c>
      <c r="K49" s="322" t="s">
        <v>492</v>
      </c>
      <c r="L49" s="293">
        <v>24429793.611079715</v>
      </c>
      <c r="M49" s="293">
        <v>25108628.744234238</v>
      </c>
      <c r="N49" s="293">
        <v>870133.22593553329</v>
      </c>
      <c r="O49" s="293">
        <v>38315399.543313906</v>
      </c>
      <c r="P49" s="56">
        <f t="shared" si="3"/>
        <v>88723955.124563396</v>
      </c>
      <c r="Q49" s="293">
        <v>15</v>
      </c>
      <c r="R49" s="321" t="s">
        <v>18</v>
      </c>
      <c r="S49" s="180">
        <f t="shared" si="4"/>
        <v>5914930.3416375602</v>
      </c>
      <c r="T49" s="181">
        <f t="shared" si="5"/>
        <v>16.589826135484852</v>
      </c>
      <c r="U49" s="181">
        <f t="shared" si="6"/>
        <v>-92.610837438423644</v>
      </c>
      <c r="V49" s="182">
        <f t="shared" si="7"/>
        <v>1477.8489803668951</v>
      </c>
    </row>
    <row r="50" spans="1:22" x14ac:dyDescent="0.5">
      <c r="A50" s="54">
        <v>45</v>
      </c>
      <c r="B50" s="248" t="s">
        <v>493</v>
      </c>
      <c r="C50" s="293">
        <v>171304075.70365724</v>
      </c>
      <c r="D50" s="293">
        <v>5532499.7151408866</v>
      </c>
      <c r="E50" s="293">
        <v>19154919.291003544</v>
      </c>
      <c r="F50" s="293">
        <v>65705058.878779434</v>
      </c>
      <c r="G50" s="56">
        <f t="shared" si="1"/>
        <v>261696553.58858112</v>
      </c>
      <c r="H50" s="293">
        <v>28444951</v>
      </c>
      <c r="I50" s="321" t="s">
        <v>427</v>
      </c>
      <c r="J50" s="184">
        <f t="shared" si="2"/>
        <v>9.2001056211550907</v>
      </c>
      <c r="K50" s="322" t="s">
        <v>493</v>
      </c>
      <c r="L50" s="293">
        <v>125368471.00445651</v>
      </c>
      <c r="M50" s="293">
        <v>15087338.308430202</v>
      </c>
      <c r="N50" s="293">
        <v>5532499.7151408866</v>
      </c>
      <c r="O50" s="293">
        <v>51418276.748868652</v>
      </c>
      <c r="P50" s="56">
        <f t="shared" si="3"/>
        <v>197406585.77689624</v>
      </c>
      <c r="Q50" s="293">
        <v>10188191</v>
      </c>
      <c r="R50" s="321" t="s">
        <v>427</v>
      </c>
      <c r="S50" s="180">
        <f t="shared" si="4"/>
        <v>19.376019332273632</v>
      </c>
      <c r="T50" s="181">
        <f t="shared" si="5"/>
        <v>-24.566608512833739</v>
      </c>
      <c r="U50" s="181">
        <f t="shared" si="6"/>
        <v>-64.182778869965361</v>
      </c>
      <c r="V50" s="182">
        <f t="shared" si="7"/>
        <v>110.60648790509143</v>
      </c>
    </row>
    <row r="51" spans="1:22" x14ac:dyDescent="0.5">
      <c r="A51" s="54">
        <v>46</v>
      </c>
      <c r="B51" s="248" t="s">
        <v>494</v>
      </c>
      <c r="C51" s="293">
        <v>40556816.528453797</v>
      </c>
      <c r="D51" s="293">
        <v>963571.3586418503</v>
      </c>
      <c r="E51" s="293">
        <v>2770751.624092686</v>
      </c>
      <c r="F51" s="293">
        <v>45026012.565345325</v>
      </c>
      <c r="G51" s="309">
        <f t="shared" si="1"/>
        <v>89317152.076533645</v>
      </c>
      <c r="H51" s="293">
        <v>4388</v>
      </c>
      <c r="I51" s="321" t="s">
        <v>437</v>
      </c>
      <c r="J51" s="184">
        <f t="shared" si="2"/>
        <v>20354.866015618423</v>
      </c>
      <c r="K51" s="322" t="s">
        <v>494</v>
      </c>
      <c r="L51" s="293">
        <v>21452952.006618522</v>
      </c>
      <c r="M51" s="293">
        <v>28268683.656853147</v>
      </c>
      <c r="N51" s="293">
        <v>963571.3586418503</v>
      </c>
      <c r="O51" s="293">
        <v>36884398.519593619</v>
      </c>
      <c r="P51" s="56">
        <f t="shared" si="3"/>
        <v>87569605.541707128</v>
      </c>
      <c r="Q51" s="293">
        <v>1057</v>
      </c>
      <c r="R51" s="321" t="s">
        <v>437</v>
      </c>
      <c r="S51" s="180">
        <f t="shared" si="4"/>
        <v>82847.308932551678</v>
      </c>
      <c r="T51" s="181">
        <f t="shared" si="5"/>
        <v>-1.9565632067277381</v>
      </c>
      <c r="U51" s="181">
        <f t="shared" si="6"/>
        <v>-75.91157702825889</v>
      </c>
      <c r="V51" s="182">
        <f t="shared" si="7"/>
        <v>307.01475936506972</v>
      </c>
    </row>
    <row r="52" spans="1:22" x14ac:dyDescent="0.5">
      <c r="A52" s="54">
        <v>47</v>
      </c>
      <c r="B52" s="248" t="s">
        <v>495</v>
      </c>
      <c r="C52" s="293">
        <v>23012310.297146618</v>
      </c>
      <c r="D52" s="293">
        <v>534052.47288925259</v>
      </c>
      <c r="E52" s="293">
        <v>678971.84650083561</v>
      </c>
      <c r="F52" s="293">
        <v>42582643.605528854</v>
      </c>
      <c r="G52" s="309">
        <f t="shared" si="1"/>
        <v>66807978.222065561</v>
      </c>
      <c r="H52" s="293">
        <v>77</v>
      </c>
      <c r="I52" s="321" t="s">
        <v>437</v>
      </c>
      <c r="J52" s="184">
        <f t="shared" si="2"/>
        <v>867636.08080604626</v>
      </c>
      <c r="K52" s="322" t="s">
        <v>495</v>
      </c>
      <c r="L52" s="293">
        <v>17209476.421034534</v>
      </c>
      <c r="M52" s="293">
        <v>25076852.094120506</v>
      </c>
      <c r="N52" s="293">
        <v>534052.47288925259</v>
      </c>
      <c r="O52" s="293">
        <v>35587099.063572571</v>
      </c>
      <c r="P52" s="56">
        <f t="shared" si="3"/>
        <v>78407480.051616862</v>
      </c>
      <c r="Q52" s="293">
        <v>9499</v>
      </c>
      <c r="R52" s="321" t="s">
        <v>437</v>
      </c>
      <c r="S52" s="180">
        <f t="shared" si="4"/>
        <v>8254.2878252044284</v>
      </c>
      <c r="T52" s="181">
        <f t="shared" si="5"/>
        <v>17.36245002205467</v>
      </c>
      <c r="U52" s="181">
        <f t="shared" si="6"/>
        <v>12236.363636363636</v>
      </c>
      <c r="V52" s="182">
        <f t="shared" si="7"/>
        <v>-99.04864631522284</v>
      </c>
    </row>
    <row r="53" spans="1:22" x14ac:dyDescent="0.5">
      <c r="A53" s="54">
        <v>48</v>
      </c>
      <c r="B53" s="248" t="s">
        <v>496</v>
      </c>
      <c r="C53" s="293">
        <v>51789110.072015747</v>
      </c>
      <c r="D53" s="293">
        <v>3284042.404486483</v>
      </c>
      <c r="E53" s="293">
        <v>4559433.9478001269</v>
      </c>
      <c r="F53" s="293">
        <v>48085614.954941735</v>
      </c>
      <c r="G53" s="309">
        <f t="shared" si="1"/>
        <v>107718201.37924409</v>
      </c>
      <c r="H53" s="293">
        <v>44086</v>
      </c>
      <c r="I53" s="321" t="s">
        <v>427</v>
      </c>
      <c r="J53" s="184">
        <f t="shared" si="2"/>
        <v>2443.3652719512793</v>
      </c>
      <c r="K53" s="322" t="s">
        <v>496</v>
      </c>
      <c r="L53" s="293">
        <v>17687830.995834745</v>
      </c>
      <c r="M53" s="293">
        <v>26232401.41400953</v>
      </c>
      <c r="N53" s="293">
        <v>583676.69691561931</v>
      </c>
      <c r="O53" s="293">
        <v>35654440.167681262</v>
      </c>
      <c r="P53" s="56">
        <f t="shared" si="3"/>
        <v>80158349.274441153</v>
      </c>
      <c r="Q53" s="293">
        <v>41795</v>
      </c>
      <c r="R53" s="321" t="s">
        <v>427</v>
      </c>
      <c r="S53" s="180">
        <f t="shared" si="4"/>
        <v>1917.89327131095</v>
      </c>
      <c r="T53" s="181">
        <f t="shared" si="5"/>
        <v>-25.585139513955312</v>
      </c>
      <c r="U53" s="181">
        <f t="shared" si="6"/>
        <v>-5.1966610715419854</v>
      </c>
      <c r="V53" s="182">
        <f t="shared" si="7"/>
        <v>-21.506076339567752</v>
      </c>
    </row>
    <row r="54" spans="1:22" x14ac:dyDescent="0.5">
      <c r="A54" s="54">
        <v>49</v>
      </c>
      <c r="B54" s="248" t="s">
        <v>497</v>
      </c>
      <c r="C54" s="293">
        <v>22361621.246784288</v>
      </c>
      <c r="D54" s="293">
        <v>1434769.9953671573</v>
      </c>
      <c r="E54" s="293">
        <v>715906.34923184232</v>
      </c>
      <c r="F54" s="293">
        <v>42772755.259705961</v>
      </c>
      <c r="G54" s="56">
        <f t="shared" si="1"/>
        <v>67285052.851089254</v>
      </c>
      <c r="H54" s="293">
        <v>1838</v>
      </c>
      <c r="I54" s="321" t="s">
        <v>427</v>
      </c>
      <c r="J54" s="184">
        <f t="shared" si="2"/>
        <v>36607.754543574134</v>
      </c>
      <c r="K54" s="322" t="s">
        <v>497</v>
      </c>
      <c r="L54" s="293">
        <v>27778694.670991801</v>
      </c>
      <c r="M54" s="293">
        <v>27799812.677726097</v>
      </c>
      <c r="N54" s="293">
        <v>1434769.9953671573</v>
      </c>
      <c r="O54" s="293">
        <v>38225462.958619818</v>
      </c>
      <c r="P54" s="56">
        <f t="shared" si="3"/>
        <v>95238740.302704871</v>
      </c>
      <c r="Q54" s="293">
        <v>0</v>
      </c>
      <c r="R54" s="321" t="s">
        <v>427</v>
      </c>
      <c r="S54" s="180" t="e">
        <f t="shared" si="4"/>
        <v>#DIV/0!</v>
      </c>
      <c r="T54" s="181">
        <f t="shared" si="5"/>
        <v>41.545166819562191</v>
      </c>
      <c r="U54" s="181">
        <f t="shared" si="6"/>
        <v>-100</v>
      </c>
      <c r="V54" s="182" t="e">
        <f t="shared" si="7"/>
        <v>#DIV/0!</v>
      </c>
    </row>
    <row r="55" spans="1:22" x14ac:dyDescent="0.5">
      <c r="A55" s="54">
        <v>50</v>
      </c>
      <c r="B55" s="248" t="s">
        <v>498</v>
      </c>
      <c r="C55" s="293">
        <v>49734755.56748464</v>
      </c>
      <c r="D55" s="293">
        <v>1593374.1883086639</v>
      </c>
      <c r="E55" s="293">
        <v>4365307.8688760633</v>
      </c>
      <c r="F55" s="293">
        <v>47254331.061917692</v>
      </c>
      <c r="G55" s="309">
        <f t="shared" si="1"/>
        <v>102947768.68658707</v>
      </c>
      <c r="H55" s="293">
        <v>162944</v>
      </c>
      <c r="I55" s="321" t="s">
        <v>427</v>
      </c>
      <c r="J55" s="184">
        <f t="shared" si="2"/>
        <v>631.79846257970269</v>
      </c>
      <c r="K55" s="322" t="s">
        <v>498</v>
      </c>
      <c r="L55" s="293">
        <v>21452125.2579787</v>
      </c>
      <c r="M55" s="293">
        <v>37191427.378177799</v>
      </c>
      <c r="N55" s="293">
        <v>1593374.1883086639</v>
      </c>
      <c r="O55" s="293">
        <v>38726416.874493793</v>
      </c>
      <c r="P55" s="56">
        <f t="shared" si="3"/>
        <v>98963343.698958963</v>
      </c>
      <c r="Q55" s="293">
        <v>30396</v>
      </c>
      <c r="R55" s="321" t="s">
        <v>427</v>
      </c>
      <c r="S55" s="180">
        <f t="shared" si="4"/>
        <v>3255.8015429319307</v>
      </c>
      <c r="T55" s="181">
        <f t="shared" si="5"/>
        <v>-3.8703364225000709</v>
      </c>
      <c r="U55" s="181">
        <f t="shared" si="6"/>
        <v>-81.345738413197182</v>
      </c>
      <c r="V55" s="182">
        <f t="shared" si="7"/>
        <v>415.32280240729528</v>
      </c>
    </row>
    <row r="56" spans="1:22" x14ac:dyDescent="0.5">
      <c r="A56" s="54">
        <v>51</v>
      </c>
      <c r="B56" s="248" t="s">
        <v>499</v>
      </c>
      <c r="C56" s="293">
        <v>20654637.668806266</v>
      </c>
      <c r="D56" s="293">
        <v>4559433.9478001269</v>
      </c>
      <c r="E56" s="293">
        <v>522727.38803668343</v>
      </c>
      <c r="F56" s="293">
        <v>42259496.758190118</v>
      </c>
      <c r="G56" s="309">
        <f t="shared" si="1"/>
        <v>67996295.762833193</v>
      </c>
      <c r="H56" s="293">
        <v>719450</v>
      </c>
      <c r="I56" s="321" t="s">
        <v>443</v>
      </c>
      <c r="J56" s="184">
        <f t="shared" si="2"/>
        <v>94.51149595223184</v>
      </c>
      <c r="K56" s="322" t="s">
        <v>499</v>
      </c>
      <c r="L56" s="293">
        <v>17993667.968712617</v>
      </c>
      <c r="M56" s="293">
        <v>26051251.1229764</v>
      </c>
      <c r="N56" s="293">
        <v>726057.56956219883</v>
      </c>
      <c r="O56" s="293">
        <v>35854431.687018588</v>
      </c>
      <c r="P56" s="56">
        <f t="shared" si="3"/>
        <v>80625408.348269805</v>
      </c>
      <c r="Q56" s="293">
        <v>12137</v>
      </c>
      <c r="R56" s="321" t="s">
        <v>443</v>
      </c>
      <c r="S56" s="180">
        <f t="shared" si="4"/>
        <v>6642.9437544920329</v>
      </c>
      <c r="T56" s="181">
        <f t="shared" si="5"/>
        <v>18.573236150225249</v>
      </c>
      <c r="U56" s="181">
        <f t="shared" si="6"/>
        <v>-98.313016887900488</v>
      </c>
      <c r="V56" s="182">
        <f t="shared" si="7"/>
        <v>6928.7150653604313</v>
      </c>
    </row>
  </sheetData>
  <mergeCells count="6">
    <mergeCell ref="L3:S3"/>
    <mergeCell ref="T3:V3"/>
    <mergeCell ref="A3:A4"/>
    <mergeCell ref="C3:J3"/>
    <mergeCell ref="B3:B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</vt:i4>
      </vt:variant>
    </vt:vector>
  </HeadingPairs>
  <TitlesOfParts>
    <vt:vector size="19" baseType="lpstr">
      <vt:lpstr>ต.1</vt:lpstr>
      <vt:lpstr>ต.2</vt:lpstr>
      <vt:lpstr>ต.3</vt:lpstr>
      <vt:lpstr>ต.4</vt:lpstr>
      <vt:lpstr>ต.5</vt:lpstr>
      <vt:lpstr>ต.6</vt:lpstr>
      <vt:lpstr>ต.7</vt:lpstr>
      <vt:lpstr>ต.7(อธิบาย)</vt:lpstr>
      <vt:lpstr>ต.8</vt:lpstr>
      <vt:lpstr>ต.8(อธิบาย)</vt:lpstr>
      <vt:lpstr>ต.9</vt:lpstr>
      <vt:lpstr>ต.9(อธิบาย)</vt:lpstr>
      <vt:lpstr>ต.10</vt:lpstr>
      <vt:lpstr>ต.10(อธิบาย)</vt:lpstr>
      <vt:lpstr>ต.11</vt:lpstr>
      <vt:lpstr>ต.11(อธิบาย)</vt:lpstr>
      <vt:lpstr>ต.12</vt:lpstr>
      <vt:lpstr>ต.12(อธิบาย)</vt:lpstr>
      <vt:lpstr>ต.10!Print_Area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2024-10-04T04:18:02Z</dcterms:modified>
</cp:coreProperties>
</file>